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FS_Project Dev &amp; Engr\Proj Design &amp; Engr\Forms\"/>
    </mc:Choice>
  </mc:AlternateContent>
  <bookViews>
    <workbookView xWindow="210" yWindow="-90" windowWidth="28920" windowHeight="11640" activeTab="1"/>
  </bookViews>
  <sheets>
    <sheet name="Instructions" sheetId="9" r:id="rId1"/>
    <sheet name="APP AND CERTIFICATE FOR PAY" sheetId="10" r:id="rId2"/>
    <sheet name="CO Summary" sheetId="7" r:id="rId3"/>
    <sheet name="CO Log" sheetId="1" r:id="rId4"/>
    <sheet name="Pay App 1" sheetId="8" r:id="rId5"/>
  </sheets>
  <definedNames>
    <definedName name="_xlnm.Print_Area" localSheetId="3">'CO Log'!$A$1:$E$38</definedName>
    <definedName name="_xlnm.Print_Area" localSheetId="2">'CO Summary'!$A$1:$F$39</definedName>
    <definedName name="_xlnm.Print_Area" localSheetId="4">'Pay App 1'!$A$1:$M$128</definedName>
  </definedNames>
  <calcPr calcId="162913" fullPrecision="0"/>
</workbook>
</file>

<file path=xl/calcChain.xml><?xml version="1.0" encoding="utf-8"?>
<calcChain xmlns="http://schemas.openxmlformats.org/spreadsheetml/2006/main">
  <c r="D28" i="10" l="1"/>
  <c r="C28" i="10"/>
  <c r="D29" i="10" s="1"/>
  <c r="J19" i="10" s="1"/>
  <c r="J20" i="10" s="1"/>
  <c r="J25" i="10"/>
  <c r="J27" i="10" s="1"/>
  <c r="J28" i="10" l="1"/>
  <c r="J29" i="10" s="1"/>
  <c r="J115" i="8"/>
  <c r="J116" i="8"/>
  <c r="J117" i="8"/>
  <c r="J118" i="8"/>
  <c r="J108" i="8" l="1"/>
  <c r="J104" i="8"/>
  <c r="J100" i="8"/>
  <c r="J96" i="8"/>
  <c r="J92" i="8"/>
  <c r="J88" i="8"/>
  <c r="J84" i="8"/>
  <c r="J80" i="8"/>
  <c r="J76" i="8"/>
  <c r="J72" i="8"/>
  <c r="J68" i="8"/>
  <c r="J64" i="8"/>
  <c r="J60" i="8"/>
  <c r="J56" i="8"/>
  <c r="J52" i="8"/>
  <c r="J48" i="8"/>
  <c r="J44" i="8"/>
  <c r="J40" i="8"/>
  <c r="J36" i="8"/>
  <c r="J32" i="8"/>
  <c r="J28" i="8"/>
  <c r="J24" i="8"/>
  <c r="J20" i="8"/>
  <c r="J16" i="8"/>
  <c r="J12" i="8"/>
  <c r="J8" i="8"/>
  <c r="M9" i="8"/>
  <c r="AK111" i="8"/>
  <c r="M111" i="8"/>
  <c r="G111" i="8"/>
  <c r="H111" i="8" s="1"/>
  <c r="AL110" i="8"/>
  <c r="M110" i="8"/>
  <c r="G110" i="8"/>
  <c r="M109" i="8"/>
  <c r="G109" i="8"/>
  <c r="AK107" i="8"/>
  <c r="M107" i="8"/>
  <c r="G107" i="8"/>
  <c r="AL106" i="8"/>
  <c r="M106" i="8"/>
  <c r="G106" i="8"/>
  <c r="M105" i="8"/>
  <c r="G105" i="8"/>
  <c r="AK103" i="8"/>
  <c r="M103" i="8"/>
  <c r="G103" i="8"/>
  <c r="AL102" i="8"/>
  <c r="M102" i="8"/>
  <c r="G102" i="8"/>
  <c r="H102" i="8" s="1"/>
  <c r="M101" i="8"/>
  <c r="G101" i="8"/>
  <c r="AK99" i="8"/>
  <c r="M99" i="8"/>
  <c r="G99" i="8"/>
  <c r="H99" i="8" s="1"/>
  <c r="AL98" i="8"/>
  <c r="M98" i="8"/>
  <c r="G98" i="8"/>
  <c r="I98" i="8" s="1"/>
  <c r="M97" i="8"/>
  <c r="G97" i="8"/>
  <c r="AK95" i="8"/>
  <c r="M95" i="8"/>
  <c r="G95" i="8"/>
  <c r="AL94" i="8"/>
  <c r="M94" i="8"/>
  <c r="G94" i="8"/>
  <c r="M93" i="8"/>
  <c r="G93" i="8"/>
  <c r="AK91" i="8"/>
  <c r="M91" i="8"/>
  <c r="G91" i="8"/>
  <c r="AL90" i="8"/>
  <c r="M90" i="8"/>
  <c r="G90" i="8"/>
  <c r="M89" i="8"/>
  <c r="G89" i="8"/>
  <c r="AK87" i="8"/>
  <c r="M87" i="8"/>
  <c r="G87" i="8"/>
  <c r="AL86" i="8"/>
  <c r="M86" i="8"/>
  <c r="G86" i="8"/>
  <c r="M85" i="8"/>
  <c r="G85" i="8"/>
  <c r="AK83" i="8"/>
  <c r="M83" i="8"/>
  <c r="G83" i="8"/>
  <c r="AL82" i="8"/>
  <c r="M82" i="8"/>
  <c r="G82" i="8"/>
  <c r="M81" i="8"/>
  <c r="G81" i="8"/>
  <c r="M10" i="8"/>
  <c r="G10" i="8"/>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8" i="1"/>
  <c r="J39" i="1"/>
  <c r="V40" i="1"/>
  <c r="B2" i="1"/>
  <c r="K92" i="8" l="1"/>
  <c r="L92" i="8" s="1"/>
  <c r="J112" i="8"/>
  <c r="J120" i="8" s="1"/>
  <c r="AM81" i="8"/>
  <c r="AM85" i="8"/>
  <c r="AM89" i="8"/>
  <c r="AM97" i="8"/>
  <c r="K108" i="8"/>
  <c r="L108" i="8" s="1"/>
  <c r="K104" i="8"/>
  <c r="L104" i="8" s="1"/>
  <c r="K100" i="8"/>
  <c r="L100" i="8" s="1"/>
  <c r="K96" i="8"/>
  <c r="L96" i="8" s="1"/>
  <c r="K88" i="8"/>
  <c r="L88" i="8" s="1"/>
  <c r="K84" i="8"/>
  <c r="L84" i="8" s="1"/>
  <c r="K80" i="8"/>
  <c r="L80" i="8" s="1"/>
  <c r="H83" i="8"/>
  <c r="H87" i="8"/>
  <c r="I82" i="8"/>
  <c r="AM109" i="8"/>
  <c r="AM93" i="8"/>
  <c r="I102" i="8"/>
  <c r="AM101" i="8"/>
  <c r="I101" i="8" s="1"/>
  <c r="AM105" i="8"/>
  <c r="H82" i="8"/>
  <c r="H95" i="8"/>
  <c r="H103" i="8"/>
  <c r="H107" i="8"/>
  <c r="H110" i="8"/>
  <c r="H90" i="8"/>
  <c r="I86" i="8"/>
  <c r="I90" i="8"/>
  <c r="I110" i="8"/>
  <c r="H10" i="8"/>
  <c r="I94" i="8"/>
  <c r="H98" i="8"/>
  <c r="I106" i="8"/>
  <c r="H91" i="8"/>
  <c r="I109" i="8"/>
  <c r="H109" i="8"/>
  <c r="I111" i="8"/>
  <c r="I105" i="8"/>
  <c r="H105" i="8"/>
  <c r="I107" i="8"/>
  <c r="H101" i="8"/>
  <c r="I103" i="8"/>
  <c r="H97" i="8"/>
  <c r="I97" i="8"/>
  <c r="I99" i="8"/>
  <c r="H93" i="8"/>
  <c r="I93" i="8"/>
  <c r="I95" i="8"/>
  <c r="H89" i="8"/>
  <c r="I89" i="8"/>
  <c r="I91" i="8"/>
  <c r="I85" i="8"/>
  <c r="H85" i="8"/>
  <c r="I87" i="8"/>
  <c r="I81" i="8"/>
  <c r="H81" i="8"/>
  <c r="I83" i="8"/>
  <c r="I10" i="8"/>
  <c r="H10" i="1"/>
  <c r="H11" i="1"/>
  <c r="H12" i="1"/>
  <c r="H13" i="1"/>
  <c r="H14" i="1"/>
  <c r="I14" i="1" s="1"/>
  <c r="H15" i="1"/>
  <c r="H16" i="1"/>
  <c r="H17" i="1"/>
  <c r="H18" i="1"/>
  <c r="H19" i="1"/>
  <c r="H20" i="1"/>
  <c r="H21" i="1"/>
  <c r="I21" i="1" s="1"/>
  <c r="H22" i="1"/>
  <c r="I22" i="1" s="1"/>
  <c r="H23" i="1"/>
  <c r="H24" i="1"/>
  <c r="H25" i="1"/>
  <c r="H26" i="1"/>
  <c r="H27" i="1"/>
  <c r="H28" i="1"/>
  <c r="H29" i="1"/>
  <c r="H30" i="1"/>
  <c r="I30" i="1" s="1"/>
  <c r="H31" i="1"/>
  <c r="H32" i="1"/>
  <c r="H33" i="1"/>
  <c r="H34" i="1"/>
  <c r="H35" i="1"/>
  <c r="H36" i="1"/>
  <c r="H37" i="1"/>
  <c r="H40" i="1"/>
  <c r="I40" i="1" s="1"/>
  <c r="H9" i="1"/>
  <c r="H8" i="1"/>
  <c r="H7" i="1"/>
  <c r="U38" i="1"/>
  <c r="U39" i="1"/>
  <c r="U42" i="1"/>
  <c r="U40" i="1"/>
  <c r="W40" i="1"/>
  <c r="X40" i="1" s="1"/>
  <c r="Y40" i="1" s="1"/>
  <c r="W9" i="1"/>
  <c r="W12" i="1"/>
  <c r="W13" i="1"/>
  <c r="W17" i="1"/>
  <c r="W20" i="1"/>
  <c r="W21" i="1"/>
  <c r="W24" i="1"/>
  <c r="W25" i="1"/>
  <c r="W27" i="1"/>
  <c r="W29" i="1"/>
  <c r="W30" i="1"/>
  <c r="W32" i="1"/>
  <c r="W34" i="1"/>
  <c r="W35" i="1"/>
  <c r="W36" i="1"/>
  <c r="W37" i="1"/>
  <c r="U37" i="1"/>
  <c r="U36" i="1"/>
  <c r="U35" i="1"/>
  <c r="U34" i="1"/>
  <c r="W33" i="1"/>
  <c r="U33" i="1"/>
  <c r="U32" i="1"/>
  <c r="W31" i="1"/>
  <c r="U31" i="1"/>
  <c r="U30" i="1"/>
  <c r="U29" i="1"/>
  <c r="W28" i="1"/>
  <c r="U28" i="1"/>
  <c r="U27" i="1"/>
  <c r="W26" i="1"/>
  <c r="U26" i="1"/>
  <c r="U25" i="1"/>
  <c r="U24" i="1"/>
  <c r="W23" i="1"/>
  <c r="U23" i="1"/>
  <c r="W22" i="1"/>
  <c r="U22" i="1"/>
  <c r="U21" i="1"/>
  <c r="U20" i="1"/>
  <c r="W19" i="1"/>
  <c r="U19" i="1"/>
  <c r="W18" i="1"/>
  <c r="U18" i="1"/>
  <c r="U17" i="1"/>
  <c r="W16" i="1"/>
  <c r="U16" i="1"/>
  <c r="W15" i="1"/>
  <c r="U15" i="1"/>
  <c r="W14" i="1"/>
  <c r="U14" i="1"/>
  <c r="U13" i="1"/>
  <c r="U12" i="1"/>
  <c r="W11" i="1"/>
  <c r="U11" i="1"/>
  <c r="W10" i="1"/>
  <c r="U10" i="1"/>
  <c r="U9" i="1"/>
  <c r="W8" i="1"/>
  <c r="U8" i="1"/>
  <c r="Z3" i="1"/>
  <c r="I6" i="1"/>
  <c r="G6" i="1" s="1"/>
  <c r="H6" i="1" s="1"/>
  <c r="E120" i="8"/>
  <c r="F120" i="8"/>
  <c r="D120" i="8"/>
  <c r="G116" i="8"/>
  <c r="G117" i="8"/>
  <c r="G118" i="8"/>
  <c r="H118" i="8" s="1"/>
  <c r="G115" i="8"/>
  <c r="G11" i="8"/>
  <c r="G13" i="8"/>
  <c r="G14" i="8"/>
  <c r="G15" i="8"/>
  <c r="G17" i="8"/>
  <c r="G18" i="8"/>
  <c r="G19" i="8"/>
  <c r="G21" i="8"/>
  <c r="G22" i="8"/>
  <c r="G23" i="8"/>
  <c r="G25" i="8"/>
  <c r="G26" i="8"/>
  <c r="G27" i="8"/>
  <c r="G29" i="8"/>
  <c r="G30" i="8"/>
  <c r="G31" i="8"/>
  <c r="G33" i="8"/>
  <c r="G34" i="8"/>
  <c r="G35" i="8"/>
  <c r="G37" i="8"/>
  <c r="G38" i="8"/>
  <c r="G39" i="8"/>
  <c r="G41" i="8"/>
  <c r="G42" i="8"/>
  <c r="G43" i="8"/>
  <c r="G45" i="8"/>
  <c r="G46" i="8"/>
  <c r="G47" i="8"/>
  <c r="G49" i="8"/>
  <c r="G50" i="8"/>
  <c r="G51" i="8"/>
  <c r="G53" i="8"/>
  <c r="G54" i="8"/>
  <c r="G55" i="8"/>
  <c r="G57" i="8"/>
  <c r="G58" i="8"/>
  <c r="G59" i="8"/>
  <c r="G61" i="8"/>
  <c r="G62" i="8"/>
  <c r="G63" i="8"/>
  <c r="G65" i="8"/>
  <c r="G66" i="8"/>
  <c r="G67" i="8"/>
  <c r="I67" i="8" s="1"/>
  <c r="G69" i="8"/>
  <c r="G70" i="8"/>
  <c r="G71" i="8"/>
  <c r="G73" i="8"/>
  <c r="G74" i="8"/>
  <c r="G75" i="8"/>
  <c r="G77" i="8"/>
  <c r="G78" i="8"/>
  <c r="G79" i="8"/>
  <c r="G9" i="8"/>
  <c r="AJ120" i="8"/>
  <c r="AJ121" i="8" s="1"/>
  <c r="AJ122" i="8" s="1"/>
  <c r="T1" i="1"/>
  <c r="N32" i="1"/>
  <c r="N33" i="1"/>
  <c r="N34" i="1"/>
  <c r="N35" i="1"/>
  <c r="I35" i="1"/>
  <c r="I36" i="1"/>
  <c r="I34" i="1"/>
  <c r="I33" i="1"/>
  <c r="N27" i="1"/>
  <c r="N28" i="1"/>
  <c r="N29" i="1"/>
  <c r="N30" i="1"/>
  <c r="N31" i="1"/>
  <c r="AF27" i="7"/>
  <c r="AG27" i="7"/>
  <c r="AF29" i="7"/>
  <c r="AG29" i="7"/>
  <c r="AF31" i="7"/>
  <c r="AG31" i="7"/>
  <c r="AF33" i="7"/>
  <c r="AG33" i="7"/>
  <c r="AF35" i="7"/>
  <c r="AG35" i="7"/>
  <c r="AF37" i="7"/>
  <c r="AG37" i="7"/>
  <c r="AF39" i="7"/>
  <c r="AG39" i="7"/>
  <c r="AF41" i="7"/>
  <c r="AG41" i="7"/>
  <c r="AF43" i="7"/>
  <c r="AG43" i="7"/>
  <c r="AF45" i="7"/>
  <c r="AG45" i="7"/>
  <c r="AF47" i="7"/>
  <c r="AG47" i="7"/>
  <c r="AF49" i="7"/>
  <c r="AG49" i="7"/>
  <c r="AF51" i="7"/>
  <c r="AG51" i="7"/>
  <c r="AF53" i="7"/>
  <c r="AG53" i="7"/>
  <c r="AF55" i="7"/>
  <c r="AG55" i="7"/>
  <c r="AF57" i="7"/>
  <c r="AG57" i="7"/>
  <c r="AF59" i="7"/>
  <c r="AG59" i="7"/>
  <c r="AF61" i="7"/>
  <c r="AG61" i="7"/>
  <c r="AF63" i="7"/>
  <c r="AG63" i="7"/>
  <c r="AF65" i="7"/>
  <c r="AG65" i="7"/>
  <c r="AF67" i="7"/>
  <c r="AG67" i="7"/>
  <c r="AG9" i="7"/>
  <c r="AF25" i="7"/>
  <c r="AF23" i="7"/>
  <c r="AF21" i="7"/>
  <c r="AF19" i="7"/>
  <c r="AF15" i="7"/>
  <c r="AF13" i="7"/>
  <c r="AF11" i="7"/>
  <c r="AF9" i="7"/>
  <c r="AG17" i="7"/>
  <c r="AG19" i="7"/>
  <c r="AG21" i="7"/>
  <c r="AG23" i="7"/>
  <c r="AG25" i="7"/>
  <c r="AG11" i="7"/>
  <c r="AG13" i="7"/>
  <c r="AG15" i="7"/>
  <c r="M118" i="8"/>
  <c r="K118" i="8" s="1"/>
  <c r="L118" i="8" s="1"/>
  <c r="M117" i="8"/>
  <c r="K117" i="8" s="1"/>
  <c r="L117" i="8" s="1"/>
  <c r="M116" i="8"/>
  <c r="K116" i="8" s="1"/>
  <c r="L116" i="8" s="1"/>
  <c r="M115" i="8"/>
  <c r="K115" i="8" s="1"/>
  <c r="H115" i="8"/>
  <c r="AK79" i="8"/>
  <c r="M79" i="8"/>
  <c r="AL78" i="8"/>
  <c r="M78" i="8"/>
  <c r="M77" i="8"/>
  <c r="AK75" i="8"/>
  <c r="M75" i="8"/>
  <c r="AL74" i="8"/>
  <c r="M74" i="8"/>
  <c r="M73" i="8"/>
  <c r="AK71" i="8"/>
  <c r="M71" i="8"/>
  <c r="AL70" i="8"/>
  <c r="M70" i="8"/>
  <c r="M69" i="8"/>
  <c r="M67" i="8"/>
  <c r="AL66" i="8"/>
  <c r="M66" i="8"/>
  <c r="AK67" i="8"/>
  <c r="M65" i="8"/>
  <c r="AK63" i="8"/>
  <c r="M63" i="8"/>
  <c r="AL62" i="8"/>
  <c r="M62" i="8"/>
  <c r="M61" i="8"/>
  <c r="AK59" i="8"/>
  <c r="M59" i="8"/>
  <c r="AL58" i="8"/>
  <c r="M58" i="8"/>
  <c r="M57" i="8"/>
  <c r="M55" i="8"/>
  <c r="M54" i="8"/>
  <c r="AK55" i="8"/>
  <c r="M53" i="8"/>
  <c r="AK51" i="8"/>
  <c r="M51" i="8"/>
  <c r="AL50" i="8"/>
  <c r="M50" i="8"/>
  <c r="M49" i="8"/>
  <c r="AK47" i="8"/>
  <c r="M47" i="8"/>
  <c r="AL46" i="8"/>
  <c r="M46" i="8"/>
  <c r="M45" i="8"/>
  <c r="AK43" i="8"/>
  <c r="M43" i="8"/>
  <c r="AL42" i="8"/>
  <c r="M42" i="8"/>
  <c r="M41" i="8"/>
  <c r="AK39" i="8"/>
  <c r="M39" i="8"/>
  <c r="AL38" i="8"/>
  <c r="M38" i="8"/>
  <c r="M37" i="8"/>
  <c r="AK35" i="8"/>
  <c r="M35" i="8"/>
  <c r="AL34" i="8"/>
  <c r="M34" i="8"/>
  <c r="M33" i="8"/>
  <c r="AK31" i="8"/>
  <c r="I31" i="8" s="1"/>
  <c r="M31" i="8"/>
  <c r="AL30" i="8"/>
  <c r="M30" i="8"/>
  <c r="M29" i="8"/>
  <c r="AK27" i="8"/>
  <c r="M27" i="8"/>
  <c r="AL26" i="8"/>
  <c r="M26" i="8"/>
  <c r="M25" i="8"/>
  <c r="M23" i="8"/>
  <c r="M22" i="8"/>
  <c r="AK23" i="8"/>
  <c r="M21" i="8"/>
  <c r="AK19" i="8"/>
  <c r="M19" i="8"/>
  <c r="AL18" i="8"/>
  <c r="M18" i="8"/>
  <c r="M17" i="8"/>
  <c r="AK15" i="8"/>
  <c r="AM14" i="8" s="1"/>
  <c r="M15" i="8"/>
  <c r="M14" i="8"/>
  <c r="AM13" i="8"/>
  <c r="M13" i="8"/>
  <c r="M11" i="8"/>
  <c r="K8" i="8" s="1"/>
  <c r="AC83" i="7"/>
  <c r="AC82" i="7"/>
  <c r="AC81" i="7"/>
  <c r="AC74" i="7"/>
  <c r="AE71" i="7" s="1"/>
  <c r="AF3" i="7"/>
  <c r="AF17" i="7"/>
  <c r="AK9" i="7"/>
  <c r="I8" i="1"/>
  <c r="I9" i="1"/>
  <c r="I10" i="1"/>
  <c r="I12" i="1"/>
  <c r="I16" i="1"/>
  <c r="I18" i="1"/>
  <c r="I20" i="1"/>
  <c r="I24" i="1"/>
  <c r="I26" i="1"/>
  <c r="I28" i="1"/>
  <c r="I32" i="1"/>
  <c r="I7" i="1"/>
  <c r="I11" i="1"/>
  <c r="I13" i="1"/>
  <c r="I15" i="1"/>
  <c r="I17" i="1"/>
  <c r="I19" i="1"/>
  <c r="I23" i="1"/>
  <c r="I25" i="1"/>
  <c r="I27" i="1"/>
  <c r="I29" i="1"/>
  <c r="I31" i="1"/>
  <c r="I37" i="1"/>
  <c r="I115" i="8"/>
  <c r="AK11" i="8"/>
  <c r="AL22" i="8"/>
  <c r="AL54" i="8"/>
  <c r="I18" i="8" l="1"/>
  <c r="I42" i="8"/>
  <c r="I34" i="8"/>
  <c r="I50" i="8"/>
  <c r="K32" i="8"/>
  <c r="L32" i="8" s="1"/>
  <c r="K48" i="8"/>
  <c r="L48" i="8" s="1"/>
  <c r="K24" i="8"/>
  <c r="L24" i="8" s="1"/>
  <c r="K40" i="8"/>
  <c r="L40" i="8" s="1"/>
  <c r="K60" i="8"/>
  <c r="L60" i="8" s="1"/>
  <c r="K76" i="8"/>
  <c r="L76" i="8" s="1"/>
  <c r="L8" i="8"/>
  <c r="K64" i="8"/>
  <c r="L64" i="8" s="1"/>
  <c r="L115" i="8"/>
  <c r="I75" i="8"/>
  <c r="K72" i="8"/>
  <c r="L72" i="8" s="1"/>
  <c r="K68" i="8"/>
  <c r="L68" i="8" s="1"/>
  <c r="I70" i="8"/>
  <c r="K56" i="8"/>
  <c r="L56" i="8" s="1"/>
  <c r="K52" i="8"/>
  <c r="L52" i="8" s="1"/>
  <c r="K44" i="8"/>
  <c r="L44" i="8" s="1"/>
  <c r="K36" i="8"/>
  <c r="L36" i="8" s="1"/>
  <c r="K28" i="8"/>
  <c r="L28" i="8" s="1"/>
  <c r="K20" i="8"/>
  <c r="L20" i="8" s="1"/>
  <c r="K16" i="8"/>
  <c r="L16" i="8" s="1"/>
  <c r="K12" i="8"/>
  <c r="L12" i="8" s="1"/>
  <c r="AM65" i="8"/>
  <c r="I39" i="8"/>
  <c r="AM69" i="8"/>
  <c r="I47" i="8"/>
  <c r="AM61" i="8"/>
  <c r="I116" i="8"/>
  <c r="I63" i="8"/>
  <c r="H63" i="8"/>
  <c r="AM49" i="8"/>
  <c r="H49" i="8" s="1"/>
  <c r="H86" i="8"/>
  <c r="AM17" i="8"/>
  <c r="AM25" i="8"/>
  <c r="I78" i="8"/>
  <c r="I118" i="8"/>
  <c r="H106" i="8"/>
  <c r="H94" i="8"/>
  <c r="I58" i="8"/>
  <c r="H58" i="8"/>
  <c r="I59" i="8"/>
  <c r="H59" i="8"/>
  <c r="AM57" i="8"/>
  <c r="H116" i="8"/>
  <c r="H67" i="8"/>
  <c r="I38" i="1"/>
  <c r="G38" i="1" s="1"/>
  <c r="H38" i="1" s="1"/>
  <c r="N17" i="1"/>
  <c r="O17" i="1" s="1"/>
  <c r="N7" i="1"/>
  <c r="O7" i="1" s="1"/>
  <c r="N26" i="1"/>
  <c r="O26" i="1" s="1"/>
  <c r="N22" i="1"/>
  <c r="O22" i="1" s="1"/>
  <c r="N18" i="1"/>
  <c r="O18" i="1" s="1"/>
  <c r="N14" i="1"/>
  <c r="O14" i="1" s="1"/>
  <c r="N10" i="1"/>
  <c r="O10" i="1" s="1"/>
  <c r="N36" i="1"/>
  <c r="O36" i="1" s="1"/>
  <c r="AD67" i="7" s="1"/>
  <c r="N21" i="1"/>
  <c r="O21" i="1" s="1"/>
  <c r="N9" i="1"/>
  <c r="O9" i="1" s="1"/>
  <c r="N23" i="1"/>
  <c r="O23" i="1" s="1"/>
  <c r="N19" i="1"/>
  <c r="O19" i="1" s="1"/>
  <c r="N15" i="1"/>
  <c r="O15" i="1" s="1"/>
  <c r="N11" i="1"/>
  <c r="O11" i="1" s="1"/>
  <c r="N8" i="1"/>
  <c r="O8" i="1" s="1"/>
  <c r="N24" i="1"/>
  <c r="O24" i="1" s="1"/>
  <c r="N20" i="1"/>
  <c r="O20" i="1" s="1"/>
  <c r="N16" i="1"/>
  <c r="O16" i="1" s="1"/>
  <c r="N12" i="1"/>
  <c r="O12" i="1" s="1"/>
  <c r="N25" i="1"/>
  <c r="O25" i="1" s="1"/>
  <c r="N13" i="1"/>
  <c r="O13" i="1" s="1"/>
  <c r="O35" i="1"/>
  <c r="AD65" i="7" s="1"/>
  <c r="O33" i="1"/>
  <c r="AD61" i="7" s="1"/>
  <c r="O31" i="1"/>
  <c r="AD57" i="7" s="1"/>
  <c r="O29" i="1"/>
  <c r="AD53" i="7" s="1"/>
  <c r="O27" i="1"/>
  <c r="AD49" i="7" s="1"/>
  <c r="O34" i="1"/>
  <c r="AD63" i="7" s="1"/>
  <c r="O32" i="1"/>
  <c r="AD59" i="7" s="1"/>
  <c r="O30" i="1"/>
  <c r="AD55" i="7" s="1"/>
  <c r="O28" i="1"/>
  <c r="AD51" i="7"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33" i="1"/>
  <c r="Y33" i="1" s="1"/>
  <c r="X34" i="1"/>
  <c r="Y34" i="1" s="1"/>
  <c r="X35" i="1"/>
  <c r="Y35" i="1" s="1"/>
  <c r="X36" i="1"/>
  <c r="Y36" i="1" s="1"/>
  <c r="X37" i="1"/>
  <c r="Y37" i="1" s="1"/>
  <c r="AM33" i="8"/>
  <c r="I33" i="8" s="1"/>
  <c r="I61" i="8"/>
  <c r="H61" i="8"/>
  <c r="H65" i="8"/>
  <c r="I65" i="8"/>
  <c r="H18" i="8"/>
  <c r="AM53" i="8"/>
  <c r="M120" i="8"/>
  <c r="M121" i="8" s="1"/>
  <c r="M122" i="8" s="1"/>
  <c r="AM41" i="8"/>
  <c r="I41" i="8" s="1"/>
  <c r="AM77" i="8"/>
  <c r="I77" i="8" s="1"/>
  <c r="I38" i="8"/>
  <c r="H38" i="8"/>
  <c r="I43" i="8"/>
  <c r="H43" i="8"/>
  <c r="I49" i="8"/>
  <c r="I69" i="8"/>
  <c r="H69" i="8"/>
  <c r="I74" i="8"/>
  <c r="H74" i="8"/>
  <c r="I79" i="8"/>
  <c r="H79" i="8"/>
  <c r="I30" i="8"/>
  <c r="H30" i="8"/>
  <c r="I35" i="8"/>
  <c r="H35" i="8"/>
  <c r="I46" i="8"/>
  <c r="H46" i="8"/>
  <c r="I51" i="8"/>
  <c r="H51" i="8"/>
  <c r="I71" i="8"/>
  <c r="H71" i="8"/>
  <c r="AL120" i="8"/>
  <c r="AL121" i="8" s="1"/>
  <c r="AL122" i="8" s="1"/>
  <c r="H117" i="8"/>
  <c r="AM21" i="8"/>
  <c r="AM29" i="8"/>
  <c r="H31" i="8"/>
  <c r="H34" i="8"/>
  <c r="AM37" i="8"/>
  <c r="H39" i="8"/>
  <c r="H42" i="8"/>
  <c r="AM45" i="8"/>
  <c r="H47" i="8"/>
  <c r="H50" i="8"/>
  <c r="H70" i="8"/>
  <c r="AM73" i="8"/>
  <c r="H75" i="8"/>
  <c r="H78" i="8"/>
  <c r="AK120" i="8"/>
  <c r="AK121" i="8" s="1"/>
  <c r="AK122" i="8" s="1"/>
  <c r="G120" i="8"/>
  <c r="I117" i="8"/>
  <c r="E1" i="1"/>
  <c r="AH67" i="7"/>
  <c r="AH63" i="7"/>
  <c r="AH59" i="7"/>
  <c r="AH55" i="7"/>
  <c r="AH51" i="7"/>
  <c r="AH47" i="7"/>
  <c r="AH43" i="7"/>
  <c r="AH65" i="7"/>
  <c r="AH61" i="7"/>
  <c r="AH57" i="7"/>
  <c r="AH53" i="7"/>
  <c r="AH49" i="7"/>
  <c r="AH45" i="7"/>
  <c r="AG69" i="7"/>
  <c r="AF69" i="7"/>
  <c r="I66" i="8"/>
  <c r="H66" i="8"/>
  <c r="I53" i="8"/>
  <c r="H53" i="8"/>
  <c r="H54" i="8"/>
  <c r="I54" i="8"/>
  <c r="H55" i="8"/>
  <c r="I55" i="8"/>
  <c r="H25" i="8"/>
  <c r="I25" i="8"/>
  <c r="H27" i="8"/>
  <c r="I27" i="8"/>
  <c r="H26" i="8"/>
  <c r="I26" i="8"/>
  <c r="I23" i="8"/>
  <c r="H23" i="8"/>
  <c r="I22" i="8"/>
  <c r="H22" i="8"/>
  <c r="I19" i="8"/>
  <c r="H19" i="8"/>
  <c r="I14" i="8"/>
  <c r="H14" i="8"/>
  <c r="I13" i="8"/>
  <c r="H13" i="8"/>
  <c r="I11" i="8"/>
  <c r="H11" i="8"/>
  <c r="C130" i="8"/>
  <c r="AM9" i="8"/>
  <c r="AH41" i="7" l="1"/>
  <c r="K112" i="8"/>
  <c r="K120" i="8" s="1"/>
  <c r="K121" i="8" s="1"/>
  <c r="K122" i="8" s="1"/>
  <c r="L112" i="8"/>
  <c r="L120" i="8" s="1"/>
  <c r="L122" i="8" s="1"/>
  <c r="H41" i="8"/>
  <c r="H77" i="8"/>
  <c r="H33" i="8"/>
  <c r="I15" i="8"/>
  <c r="H15" i="8"/>
  <c r="I57" i="8"/>
  <c r="H57" i="8"/>
  <c r="I62" i="8"/>
  <c r="H62" i="8"/>
  <c r="AH37" i="7"/>
  <c r="AH39" i="7"/>
  <c r="AD29" i="7"/>
  <c r="C29" i="7"/>
  <c r="AH27" i="7"/>
  <c r="AD11" i="7"/>
  <c r="AH11" i="7"/>
  <c r="C11" i="7"/>
  <c r="C15" i="7"/>
  <c r="AH15" i="7"/>
  <c r="AD15" i="7"/>
  <c r="AD37" i="7"/>
  <c r="C37" i="7"/>
  <c r="AH31" i="7"/>
  <c r="C35" i="7"/>
  <c r="AD35" i="7"/>
  <c r="C41" i="7"/>
  <c r="AD41" i="7"/>
  <c r="AH33" i="7"/>
  <c r="C25" i="7"/>
  <c r="AH25" i="7"/>
  <c r="AD25" i="7"/>
  <c r="C47" i="7"/>
  <c r="AD47" i="7"/>
  <c r="C21" i="7"/>
  <c r="AD21" i="7"/>
  <c r="AH21" i="7"/>
  <c r="C31" i="7"/>
  <c r="AD31" i="7"/>
  <c r="C19" i="7"/>
  <c r="AD19" i="7"/>
  <c r="AH19" i="7"/>
  <c r="C33" i="7"/>
  <c r="AH29" i="7"/>
  <c r="AD33" i="7"/>
  <c r="C9" i="7"/>
  <c r="AH9" i="7"/>
  <c r="AI9" i="7" s="1"/>
  <c r="AD9" i="7"/>
  <c r="C17" i="7"/>
  <c r="AD17" i="7"/>
  <c r="AH17" i="7"/>
  <c r="C23" i="7"/>
  <c r="AH23" i="7"/>
  <c r="AD23" i="7"/>
  <c r="C39" i="7"/>
  <c r="AD39" i="7"/>
  <c r="AD13" i="7"/>
  <c r="C13" i="7"/>
  <c r="AH13" i="7"/>
  <c r="AH35" i="7"/>
  <c r="AD45" i="7"/>
  <c r="C45" i="7"/>
  <c r="C27" i="7"/>
  <c r="AD27" i="7"/>
  <c r="C43" i="7"/>
  <c r="AD43" i="7"/>
  <c r="H9" i="8"/>
  <c r="AM120" i="8"/>
  <c r="AM121" i="8" s="1"/>
  <c r="I37" i="8"/>
  <c r="H37" i="8"/>
  <c r="I21" i="8"/>
  <c r="H21" i="8"/>
  <c r="I73" i="8"/>
  <c r="H73" i="8"/>
  <c r="I45" i="8"/>
  <c r="H45" i="8"/>
  <c r="I29" i="8"/>
  <c r="H29" i="8"/>
  <c r="I17" i="8"/>
  <c r="H17" i="8"/>
  <c r="C120" i="8" l="1"/>
  <c r="I9" i="8"/>
  <c r="AM122" i="8"/>
  <c r="AI11" i="7"/>
  <c r="AI13" i="7" s="1"/>
  <c r="AI15" i="7" s="1"/>
  <c r="AI17" i="7" s="1"/>
  <c r="AI19" i="7" s="1"/>
  <c r="AI21" i="7" s="1"/>
  <c r="AI23" i="7" s="1"/>
  <c r="AI25" i="7" s="1"/>
  <c r="AI27" i="7" s="1"/>
  <c r="AI29" i="7" s="1"/>
  <c r="AI31" i="7" s="1"/>
  <c r="AI33" i="7" s="1"/>
  <c r="AI35" i="7" s="1"/>
  <c r="AI37" i="7" s="1"/>
  <c r="AI39" i="7" s="1"/>
  <c r="AI41" i="7" s="1"/>
  <c r="AI43" i="7" s="1"/>
  <c r="AI45" i="7" s="1"/>
  <c r="AI47" i="7" s="1"/>
  <c r="AI49" i="7" s="1"/>
  <c r="AI51" i="7" s="1"/>
  <c r="AI53" i="7" s="1"/>
  <c r="AI55" i="7" s="1"/>
  <c r="AI57" i="7" s="1"/>
  <c r="AI59" i="7" s="1"/>
  <c r="AI61" i="7" s="1"/>
  <c r="AI63" i="7" s="1"/>
  <c r="AI65" i="7" s="1"/>
  <c r="AI67" i="7" s="1"/>
  <c r="AH69" i="7"/>
  <c r="C10" i="7"/>
  <c r="C12" i="7" s="1"/>
  <c r="C14" i="7" s="1"/>
  <c r="C16" i="7" s="1"/>
  <c r="C18" i="7" s="1"/>
  <c r="C20" i="7" s="1"/>
  <c r="C22" i="7" s="1"/>
  <c r="C24" i="7" s="1"/>
  <c r="C26" i="7" s="1"/>
  <c r="C28" i="7" s="1"/>
  <c r="C30" i="7" s="1"/>
  <c r="C32" i="7" s="1"/>
  <c r="C34" i="7" s="1"/>
  <c r="C36" i="7" s="1"/>
  <c r="C38" i="7" s="1"/>
  <c r="C40" i="7" s="1"/>
  <c r="C42" i="7" s="1"/>
  <c r="C44" i="7" s="1"/>
  <c r="C46" i="7" s="1"/>
  <c r="C48" i="7" s="1"/>
  <c r="C50" i="7" s="1"/>
  <c r="C52" i="7" s="1"/>
  <c r="C54" i="7" s="1"/>
  <c r="C56" i="7" s="1"/>
  <c r="C58" i="7" s="1"/>
  <c r="C60" i="7" s="1"/>
  <c r="C62" i="7" s="1"/>
  <c r="C64" i="7" s="1"/>
  <c r="C66" i="7" s="1"/>
  <c r="C68" i="7" s="1"/>
  <c r="D9" i="7"/>
  <c r="C129" i="8" l="1"/>
  <c r="C122" i="8"/>
  <c r="H120" i="8"/>
  <c r="I120" i="8"/>
  <c r="I121" i="8" s="1"/>
  <c r="I122" i="8" s="1"/>
  <c r="J121" i="8"/>
  <c r="J122" i="8" s="1"/>
  <c r="D11" i="7"/>
  <c r="E9" i="7"/>
  <c r="AE9" i="7" s="1"/>
  <c r="F9" i="7"/>
  <c r="AI69" i="7"/>
  <c r="D13" i="7" l="1"/>
  <c r="F11" i="7"/>
  <c r="E11" i="7"/>
  <c r="AE11" i="7" s="1"/>
  <c r="E13" i="7" l="1"/>
  <c r="AE13" i="7" s="1"/>
  <c r="F13" i="7"/>
  <c r="D15" i="7"/>
  <c r="D17" i="7" l="1"/>
  <c r="F15" i="7"/>
  <c r="E15" i="7"/>
  <c r="AE15" i="7" s="1"/>
  <c r="F17" i="7" l="1"/>
  <c r="E17" i="7"/>
  <c r="AE17" i="7" s="1"/>
  <c r="D19" i="7"/>
  <c r="E19" i="7" l="1"/>
  <c r="AE19" i="7" s="1"/>
  <c r="F19" i="7"/>
  <c r="D21" i="7"/>
  <c r="E21" i="7" l="1"/>
  <c r="AE21" i="7" s="1"/>
  <c r="D23" i="7"/>
  <c r="F21" i="7"/>
  <c r="E23" i="7" l="1"/>
  <c r="AE23" i="7" s="1"/>
  <c r="D25" i="7"/>
  <c r="F23" i="7"/>
  <c r="F25" i="7" l="1"/>
  <c r="D27" i="7"/>
  <c r="E25" i="7"/>
  <c r="AE25" i="7" s="1"/>
  <c r="E27" i="7" l="1"/>
  <c r="AE27" i="7" s="1"/>
  <c r="D29" i="7"/>
  <c r="F27" i="7"/>
  <c r="E29" i="7" l="1"/>
  <c r="AE29" i="7" s="1"/>
  <c r="F29" i="7"/>
  <c r="D31" i="7"/>
  <c r="D33" i="7" l="1"/>
  <c r="F31" i="7"/>
  <c r="E31" i="7"/>
  <c r="AE31" i="7" s="1"/>
  <c r="D35" i="7" l="1"/>
  <c r="F33" i="7"/>
  <c r="E33" i="7"/>
  <c r="AE33" i="7" s="1"/>
  <c r="D37" i="7" l="1"/>
  <c r="E35" i="7"/>
  <c r="AE35" i="7" s="1"/>
  <c r="F35" i="7"/>
  <c r="D39" i="7" l="1"/>
  <c r="F37" i="7"/>
  <c r="E37" i="7"/>
  <c r="AE37" i="7" s="1"/>
  <c r="E39" i="7" l="1"/>
  <c r="AE39" i="7" s="1"/>
  <c r="F39" i="7"/>
  <c r="D41" i="7"/>
  <c r="D43" i="7" l="1"/>
  <c r="F41" i="7"/>
  <c r="E41" i="7"/>
  <c r="AE41" i="7" s="1"/>
  <c r="F43" i="7" l="1"/>
  <c r="D45" i="7"/>
  <c r="E43" i="7"/>
  <c r="AE43" i="7" s="1"/>
  <c r="F45" i="7" l="1"/>
  <c r="E45" i="7"/>
  <c r="AE45" i="7" s="1"/>
  <c r="D47" i="7"/>
  <c r="F47" i="7" l="1"/>
  <c r="D49" i="7"/>
  <c r="E47" i="7"/>
  <c r="AE47" i="7" s="1"/>
  <c r="D51" i="7" l="1"/>
  <c r="F49" i="7"/>
  <c r="E49" i="7"/>
  <c r="AE49" i="7" s="1"/>
  <c r="D53" i="7" l="1"/>
  <c r="F51" i="7"/>
  <c r="E51" i="7"/>
  <c r="AE51" i="7" s="1"/>
  <c r="F53" i="7" l="1"/>
  <c r="D55" i="7"/>
  <c r="E53" i="7"/>
  <c r="AE53" i="7" s="1"/>
  <c r="D57" i="7" l="1"/>
  <c r="F55" i="7"/>
  <c r="E55" i="7"/>
  <c r="AE55" i="7" s="1"/>
  <c r="E57" i="7" l="1"/>
  <c r="AE57" i="7" s="1"/>
  <c r="D59" i="7"/>
  <c r="F57" i="7"/>
  <c r="E59" i="7" l="1"/>
  <c r="AE59" i="7" s="1"/>
  <c r="D61" i="7"/>
  <c r="F59" i="7"/>
  <c r="D63" i="7" l="1"/>
  <c r="E61" i="7"/>
  <c r="AE61" i="7" s="1"/>
  <c r="F61" i="7"/>
  <c r="F63" i="7" l="1"/>
  <c r="D65" i="7"/>
  <c r="E63" i="7"/>
  <c r="AE63" i="7" s="1"/>
  <c r="F65" i="7" l="1"/>
  <c r="E65" i="7"/>
  <c r="AE65" i="7" s="1"/>
  <c r="AE67" i="7" s="1"/>
  <c r="AE69" i="7" s="1"/>
  <c r="D67" i="7"/>
  <c r="F67" i="7" l="1"/>
  <c r="E67" i="7"/>
  <c r="AD69" i="7" s="1"/>
  <c r="Y42" i="1" l="1"/>
  <c r="G39" i="1" s="1"/>
  <c r="G41" i="1" l="1"/>
  <c r="G42" i="1" s="1"/>
  <c r="H39" i="1"/>
  <c r="H41" i="1" l="1"/>
  <c r="I39" i="1"/>
  <c r="I41" i="1" s="1"/>
  <c r="I42" i="1" s="1"/>
  <c r="H42" i="1" l="1"/>
  <c r="L41" i="1"/>
</calcChain>
</file>

<file path=xl/comments1.xml><?xml version="1.0" encoding="utf-8"?>
<comments xmlns="http://schemas.openxmlformats.org/spreadsheetml/2006/main">
  <authors>
    <author>alton looney</author>
  </authors>
  <commentList>
    <comment ref="C121" authorId="0" shapeId="0">
      <text>
        <r>
          <rPr>
            <b/>
            <sz val="8"/>
            <color indexed="81"/>
            <rFont val="Tahoma"/>
            <family val="2"/>
          </rPr>
          <t>alton looney:</t>
        </r>
        <r>
          <rPr>
            <sz val="8"/>
            <color indexed="81"/>
            <rFont val="Tahoma"/>
            <family val="2"/>
          </rPr>
          <t xml:space="preserve">
Insert Original Contract NMGRT Amount
</t>
        </r>
      </text>
    </comment>
    <comment ref="J121" authorId="0" shapeId="0">
      <text>
        <r>
          <rPr>
            <b/>
            <sz val="8"/>
            <color indexed="81"/>
            <rFont val="Tahoma"/>
            <family val="2"/>
          </rPr>
          <t>alton looney:</t>
        </r>
        <r>
          <rPr>
            <sz val="8"/>
            <color indexed="81"/>
            <rFont val="Tahoma"/>
            <family val="2"/>
          </rPr>
          <t xml:space="preserve">
Insert Original Contract NMGRT Amount
</t>
        </r>
      </text>
    </comment>
  </commentList>
</comments>
</file>

<file path=xl/sharedStrings.xml><?xml version="1.0" encoding="utf-8"?>
<sst xmlns="http://schemas.openxmlformats.org/spreadsheetml/2006/main" count="466" uniqueCount="279">
  <si>
    <t>New Mexico State University</t>
  </si>
  <si>
    <t>Project:</t>
  </si>
  <si>
    <t>Item</t>
  </si>
  <si>
    <t>Initiation Date</t>
  </si>
  <si>
    <t>Result</t>
  </si>
  <si>
    <t>CHANGE ORDER LOG</t>
  </si>
  <si>
    <t>RFP #</t>
  </si>
  <si>
    <t>CONTINGENCY ALLOWANCE</t>
  </si>
  <si>
    <t>CO #1</t>
  </si>
  <si>
    <t>Current Cont Amt</t>
  </si>
  <si>
    <t>CO #2</t>
  </si>
  <si>
    <t>CO #3</t>
  </si>
  <si>
    <t>CO #4</t>
  </si>
  <si>
    <t>CO #5</t>
  </si>
  <si>
    <t>Cost w/ tax</t>
  </si>
  <si>
    <t>CO Approval Date</t>
  </si>
  <si>
    <t>CO #</t>
  </si>
  <si>
    <t>Cost w/o Tax</t>
  </si>
  <si>
    <t>Amount Spent to Date</t>
  </si>
  <si>
    <t>Remaining</t>
  </si>
  <si>
    <t>% of Contract</t>
  </si>
  <si>
    <t>CHANGE ORDER SUMMARY</t>
  </si>
  <si>
    <t>CO Total w/ Tax</t>
  </si>
  <si>
    <t>Contract Total w/ Tax</t>
  </si>
  <si>
    <t>% of Contingency</t>
  </si>
  <si>
    <t>Date:</t>
  </si>
  <si>
    <t>Application for Payment #:</t>
  </si>
  <si>
    <t>Item #</t>
  </si>
  <si>
    <t>Desc of Work</t>
  </si>
  <si>
    <t>Previous Applications</t>
  </si>
  <si>
    <t>Work In Place</t>
  </si>
  <si>
    <t>Stored Material</t>
  </si>
  <si>
    <t>A</t>
  </si>
  <si>
    <t>B</t>
  </si>
  <si>
    <t>C</t>
  </si>
  <si>
    <t>D</t>
  </si>
  <si>
    <t>E</t>
  </si>
  <si>
    <t>F</t>
  </si>
  <si>
    <t>G</t>
  </si>
  <si>
    <t>H</t>
  </si>
  <si>
    <t>I</t>
  </si>
  <si>
    <t>J</t>
  </si>
  <si>
    <t>K</t>
  </si>
  <si>
    <t>Change Orders</t>
  </si>
  <si>
    <t xml:space="preserve"> </t>
  </si>
  <si>
    <t>Subtotal w/o Tax</t>
  </si>
  <si>
    <t>Total w/ Tax</t>
  </si>
  <si>
    <t>Change Values Every Month</t>
  </si>
  <si>
    <t>Transfer to Line D Every Month</t>
  </si>
  <si>
    <t>CO #6</t>
  </si>
  <si>
    <t>CO #7</t>
  </si>
  <si>
    <t>CO #8</t>
  </si>
  <si>
    <t>CO #9</t>
  </si>
  <si>
    <t>CO #10</t>
  </si>
  <si>
    <t>CO #11</t>
  </si>
  <si>
    <t>CO #12</t>
  </si>
  <si>
    <t>CO #13</t>
  </si>
  <si>
    <t>CO #14</t>
  </si>
  <si>
    <t>CO #15</t>
  </si>
  <si>
    <t>PPD#</t>
  </si>
  <si>
    <t>Total w/tax</t>
  </si>
  <si>
    <t>CO #16</t>
  </si>
  <si>
    <t>CO #17</t>
  </si>
  <si>
    <t>CO #18</t>
  </si>
  <si>
    <t>CO #19</t>
  </si>
  <si>
    <t>CO #20</t>
  </si>
  <si>
    <t>Additional Days</t>
  </si>
  <si>
    <t>CO #21</t>
  </si>
  <si>
    <t>CO #22</t>
  </si>
  <si>
    <t>CO #23</t>
  </si>
  <si>
    <t>CO #24</t>
  </si>
  <si>
    <t>CO #25</t>
  </si>
  <si>
    <t>CO #26</t>
  </si>
  <si>
    <t>CO #27</t>
  </si>
  <si>
    <t>CO #28</t>
  </si>
  <si>
    <t>CO #29</t>
  </si>
  <si>
    <t>CO #30</t>
  </si>
  <si>
    <t>= Current Payment Due w/taxes</t>
  </si>
  <si>
    <t>Encumbered Amount</t>
  </si>
  <si>
    <t>Contingency cushion</t>
  </si>
  <si>
    <t>Remaining Balances</t>
  </si>
  <si>
    <t>Add Days Request'd</t>
  </si>
  <si>
    <t>Add Days Granted</t>
  </si>
  <si>
    <t>Change Order  $ Value</t>
  </si>
  <si>
    <t>Change Order Time Value</t>
  </si>
  <si>
    <t>Days Allowed Per Original Daily Rate</t>
  </si>
  <si>
    <t>Days Allowed Per Original Daily Rate Running Total</t>
  </si>
  <si>
    <t>CO % of Contract</t>
  </si>
  <si>
    <t>CO % Running Total</t>
  </si>
  <si>
    <t>CO % of Contract time ext Appd</t>
  </si>
  <si>
    <t>CO % of Contract time ext Rejd</t>
  </si>
  <si>
    <t>3% Close-out Value</t>
  </si>
  <si>
    <t>no time increase requested</t>
  </si>
  <si>
    <t>3%  Close-out</t>
  </si>
  <si>
    <t>3% Close-out</t>
  </si>
  <si>
    <t>Adjusted Scheduled Value [Scheduled Value -Sum(Submittal%+Closeout%)]</t>
  </si>
  <si>
    <t>TOTAL COMPLETED &amp; STORED TO DATE (D+E+F)</t>
  </si>
  <si>
    <t>% (G/C)</t>
  </si>
  <si>
    <t>Balance to Finish (C-G)</t>
  </si>
  <si>
    <t>(E+F)</t>
  </si>
  <si>
    <t>Closeout Value (C*3.0%)</t>
  </si>
  <si>
    <t>Submittal Value (C*1.5%)</t>
  </si>
  <si>
    <t>P</t>
  </si>
  <si>
    <t>Q</t>
  </si>
  <si>
    <t xml:space="preserve">1.5% Section Submittals </t>
  </si>
  <si>
    <t>Required Scheduled Value Entry</t>
  </si>
  <si>
    <t>Closeout Value Required</t>
  </si>
  <si>
    <t>Closeout Value Provided</t>
  </si>
  <si>
    <t>Line Item Entry</t>
  </si>
  <si>
    <t>Liquidated Damages:</t>
  </si>
  <si>
    <t>Start Date:</t>
  </si>
  <si>
    <t>Today's Date:</t>
  </si>
  <si>
    <t>NTP Date:</t>
  </si>
  <si>
    <t>Original Completion Date:</t>
  </si>
  <si>
    <t>Consecutive Calendar Days (Original Schedule):</t>
  </si>
  <si>
    <t>(-) Days Rejected</t>
  </si>
  <si>
    <t>Individual Change Order Summary</t>
  </si>
  <si>
    <t>Orig Contingency Amt:</t>
  </si>
  <si>
    <t>Orig Contract Amt:</t>
  </si>
  <si>
    <t>Original Daily Construction Production Cost</t>
  </si>
  <si>
    <t xml:space="preserve"> ( $/day):</t>
  </si>
  <si>
    <t>TEMPLATE</t>
  </si>
  <si>
    <t>Scheduled Value (Input Column)</t>
  </si>
  <si>
    <t>0 days added to schedule</t>
  </si>
  <si>
    <t>0 day time extention rejected</t>
  </si>
  <si>
    <t>N</t>
  </si>
  <si>
    <t>Current Tax Rate:</t>
  </si>
  <si>
    <t>NOTE: Adjust individual cells to the current tax rate.  Do not use a common CURRENT TAX RATE cell.</t>
  </si>
  <si>
    <t>Original Contract NM GR Tax (6.375%)</t>
  </si>
  <si>
    <t>JOC (Gordian) Invoice Log</t>
  </si>
  <si>
    <t>Is this a JOC project? Yes=True, No=False</t>
  </si>
  <si>
    <t>True/False</t>
  </si>
  <si>
    <t>JOC Project Yes/No</t>
  </si>
  <si>
    <t>Change Description</t>
  </si>
  <si>
    <t>Gordian M/U @ 1.95%</t>
  </si>
  <si>
    <t>Gordian Tax @ 5.125%</t>
  </si>
  <si>
    <t>Gordian Fee</t>
  </si>
  <si>
    <t>CM Approval Date</t>
  </si>
  <si>
    <t>JOC (Gordian Fee)</t>
  </si>
  <si>
    <t>Proposal #</t>
  </si>
  <si>
    <t>Subtotal Cost</t>
  </si>
  <si>
    <t xml:space="preserve">Tax @ 6.375% </t>
  </si>
  <si>
    <t>JOC Cost w/o GC Markup</t>
  </si>
  <si>
    <t>JOC - Cost w/o GC Markup</t>
  </si>
  <si>
    <t>='CO Summary'!B2:D3</t>
  </si>
  <si>
    <t>Division 1</t>
  </si>
  <si>
    <t>Division 2</t>
  </si>
  <si>
    <t>Division 3</t>
  </si>
  <si>
    <t>Division 4</t>
  </si>
  <si>
    <t>Division 5</t>
  </si>
  <si>
    <t>Division 6</t>
  </si>
  <si>
    <t>Division 7</t>
  </si>
  <si>
    <t>Division 8</t>
  </si>
  <si>
    <t>Division 9</t>
  </si>
  <si>
    <t>Division 10</t>
  </si>
  <si>
    <t>Division 11</t>
  </si>
  <si>
    <t>Division 12</t>
  </si>
  <si>
    <t>Division 13</t>
  </si>
  <si>
    <t>Division 14</t>
  </si>
  <si>
    <t>Division 15</t>
  </si>
  <si>
    <t>Division 16</t>
  </si>
  <si>
    <t>Division 17</t>
  </si>
  <si>
    <t>Division 18</t>
  </si>
  <si>
    <t>Division 19</t>
  </si>
  <si>
    <t>Division 20</t>
  </si>
  <si>
    <t>Division 21</t>
  </si>
  <si>
    <t>Division 22</t>
  </si>
  <si>
    <t>Division 23</t>
  </si>
  <si>
    <t>Division 24</t>
  </si>
  <si>
    <t>Division 25</t>
  </si>
  <si>
    <t>Division 26</t>
  </si>
  <si>
    <t xml:space="preserve">Line Item Scheduled Value </t>
  </si>
  <si>
    <t>AIM Division Total Scheduled Value</t>
  </si>
  <si>
    <t>AIM Division Payment Totals</t>
  </si>
  <si>
    <t>L</t>
  </si>
  <si>
    <t>AIM Division Payment Tax Totals</t>
  </si>
  <si>
    <t>M</t>
  </si>
  <si>
    <t xml:space="preserve">Subtotal </t>
  </si>
  <si>
    <t>Adjust Formula in Cell</t>
  </si>
  <si>
    <t>Revised on 4/17/13</t>
  </si>
  <si>
    <t xml:space="preserve">Revised on 4/14/13 </t>
  </si>
  <si>
    <t>APPLICATION AND CERTIFICATE FOR PAYMENT</t>
  </si>
  <si>
    <t>INSTRUCTIONS TO NMSU PM/APM</t>
  </si>
  <si>
    <t xml:space="preserve">Cells A9 thru A11 </t>
  </si>
  <si>
    <t>Enter the Contractor’s name and address</t>
  </si>
  <si>
    <t>Cell B12</t>
  </si>
  <si>
    <t>Enter appliable informatin in the "Contract For" line (e.g., CONSTRUCTION)</t>
  </si>
  <si>
    <t>Cells D5 thru D7</t>
  </si>
  <si>
    <t>Enter the project title and address (do not include the AiM number)</t>
  </si>
  <si>
    <t>Cells D9 thru D11</t>
  </si>
  <si>
    <t>Enter the design professional’s name and address</t>
  </si>
  <si>
    <t>Cell I8</t>
  </si>
  <si>
    <t>Enter the NMSU AiM number</t>
  </si>
  <si>
    <t>Cell I9</t>
  </si>
  <si>
    <t>Enter the purchase order number</t>
  </si>
  <si>
    <t>Cell I12</t>
  </si>
  <si>
    <t>Enter the date the purchase order contract was issued</t>
  </si>
  <si>
    <t xml:space="preserve">(optional) Cell J8 </t>
  </si>
  <si>
    <t>Enter the value for the Original Contract Sum</t>
  </si>
  <si>
    <t xml:space="preserve">(optional) Cell I28 </t>
  </si>
  <si>
    <t>Enter the NMGRT rate</t>
  </si>
  <si>
    <t xml:space="preserve">Cells J8 thru J11 </t>
  </si>
  <si>
    <t xml:space="preserve">Check or uncheck applicable boxes </t>
  </si>
  <si>
    <t>INSTRUCTIONS TO CONTRACTORS</t>
  </si>
  <si>
    <t>Cell I4 &amp; I6</t>
  </si>
  <si>
    <t>Enter the [Pay] Application number and date</t>
  </si>
  <si>
    <t>Cell J8</t>
  </si>
  <si>
    <t>Cells C18 and D18</t>
  </si>
  <si>
    <t>Enter values for change orders from previous pay applications</t>
  </si>
  <si>
    <t>Cells A21 thru D27</t>
  </si>
  <si>
    <t>Enter values for recently approved change orders applicable to this pay application</t>
  </si>
  <si>
    <t>Cell J22</t>
  </si>
  <si>
    <t>Enter the value for the Total Completed and Stored</t>
  </si>
  <si>
    <t>Cell J26</t>
  </si>
  <si>
    <t>Enter the value for the Less Previous Certified for Payment</t>
  </si>
  <si>
    <t>Cell I28</t>
  </si>
  <si>
    <t>Cell J30</t>
  </si>
  <si>
    <t>Enter the value for the Balance to Finish</t>
  </si>
  <si>
    <t>Revised 11/1/2016</t>
  </si>
  <si>
    <t>To (Owner):</t>
  </si>
  <si>
    <t xml:space="preserve">APPLICATION NO: </t>
  </si>
  <si>
    <t>The Regents, New Mexico State University</t>
  </si>
  <si>
    <t>PO Box 30001</t>
  </si>
  <si>
    <t xml:space="preserve">APPLICATION DATE: </t>
  </si>
  <si>
    <t>Las Cruces, NM 88003</t>
  </si>
  <si>
    <t>From ( Contractor):</t>
  </si>
  <si>
    <t>VIA (Design Professional):</t>
  </si>
  <si>
    <t xml:space="preserve">NMSU AiM NO: </t>
  </si>
  <si>
    <t xml:space="preserve">      OWNER</t>
  </si>
  <si>
    <t xml:space="preserve">PURCHASE ORDER NO: </t>
  </si>
  <si>
    <t xml:space="preserve">      DESIGN PROFESSIONAL</t>
  </si>
  <si>
    <t xml:space="preserve">      CONTRACTOR</t>
  </si>
  <si>
    <t xml:space="preserve">      ______________________</t>
  </si>
  <si>
    <t xml:space="preserve">CONTRACT FOR: </t>
  </si>
  <si>
    <t xml:space="preserve">CONTRACT DATE: </t>
  </si>
  <si>
    <t>CONTRACTOR'S APPLICATION FOR PAYMENT</t>
  </si>
  <si>
    <t xml:space="preserve">Application is made for Payment, as shown below, in connection with the </t>
  </si>
  <si>
    <t>Contract, Continuation Sheet, AIA Document G703, is attached.</t>
  </si>
  <si>
    <t>Change Order/Modification Summary</t>
  </si>
  <si>
    <t>Change Orders approved in previous months by Owner</t>
  </si>
  <si>
    <t>Additions</t>
  </si>
  <si>
    <t>Deductions</t>
  </si>
  <si>
    <t>Lines 1 Through 3 should include applicable taxes.</t>
  </si>
  <si>
    <t>Original Contract Sum ..............................................................................</t>
  </si>
  <si>
    <t>Change Orders approved this month</t>
  </si>
  <si>
    <t>Net Change by Change Orders...................................................................</t>
  </si>
  <si>
    <t>Number</t>
  </si>
  <si>
    <t>Date Approved</t>
  </si>
  <si>
    <t>Contract Sum to date ...............................................................................</t>
  </si>
  <si>
    <t>Lines 4 through 8 should not include taxes.</t>
  </si>
  <si>
    <t>Total completed and stored .......................................................................</t>
  </si>
  <si>
    <t>Retainage (Not Applicable)</t>
  </si>
  <si>
    <t xml:space="preserve">Total Earned……………………………………………………………….. </t>
  </si>
  <si>
    <t>Less previous cert. for payment ................................................................</t>
  </si>
  <si>
    <t>Current Payment due.................................................................................</t>
  </si>
  <si>
    <t>TOTALS</t>
  </si>
  <si>
    <t>Plus Applicable Taxes…...……………………………………….</t>
  </si>
  <si>
    <t>Net Change by Change Orders:</t>
  </si>
  <si>
    <t>Current Payment due including applicable taxes.................................................................................</t>
  </si>
  <si>
    <t>Balance To Finish (Including Taxes)…………………………………….</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</si>
  <si>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 for Payment shown herein became due.</t>
  </si>
  <si>
    <t>CONTRACTOR:</t>
  </si>
  <si>
    <t>By:______________________________________________Date:_______________</t>
  </si>
  <si>
    <t>CERTIFICATE FOR PAYMENT BY REGENTS REPRESENTATIVE FOR CONTRACT MANAGEMENT</t>
  </si>
  <si>
    <t>State of:___________________________ County of: ______________</t>
  </si>
  <si>
    <t xml:space="preserve">Subscribe and Sworn to before me this _________ day of ____________, 20______           </t>
  </si>
  <si>
    <t>Based on the Design Professional's Certification of Contractor's Compliance with the Contract Documents and the data comprising the above application, the Regents Representative for Contract Management (RRCM) certifies to the Owner that to the best knowledge, information and belief of the RRCM, the work has progressed as indicated, and that the Contractor is entitled to payment of the amount below certified.</t>
  </si>
  <si>
    <t>Notary Public: _________________________________________________________</t>
  </si>
  <si>
    <t>My Commission expires: ________________________________________________</t>
  </si>
  <si>
    <t xml:space="preserve">DESIGN PROFESSIONAL'S CERTIFICATE OF COMPLIANCE WITH CONTRACT DOCUMENTS </t>
  </si>
  <si>
    <t>AMOUNT CERTIFIED:  $______________________________________________________</t>
  </si>
  <si>
    <t>Based on on-site observation and the data comprising the above application, the Design Professional certifies to the Owner and its representatives that to the best of the Design Professional's knowledge, information and belief the Work has progressed as indicated, and that the quality of the work is in accordance with the Contract Documents.</t>
  </si>
  <si>
    <t>(attach explanation of amount differs from amount applied for)</t>
  </si>
  <si>
    <t>By:__________________________________________  Date:________________________</t>
  </si>
  <si>
    <t>Issuance, payment and acceptance of payment are without prejudice to any rights of</t>
  </si>
  <si>
    <t>By:_____________________________________ Date:________________________</t>
  </si>
  <si>
    <t>the Owner or Contractor under this Contract.</t>
  </si>
  <si>
    <r>
      <t xml:space="preserve">APPLICATION AND CERTIFICATE FOR PAYMENT </t>
    </r>
    <r>
      <rPr>
        <b/>
        <sz val="11"/>
        <rFont val="Arial"/>
        <family val="2"/>
      </rPr>
      <t xml:space="preserve"> </t>
    </r>
  </si>
  <si>
    <r>
      <t>Distribution to</t>
    </r>
    <r>
      <rPr>
        <b/>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</si>
</sst>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409]d\-mmm\-yy;@"/>
    <numFmt numFmtId="165" formatCode="0.0%"/>
    <numFmt numFmtId="166" formatCode="0.0000%"/>
    <numFmt numFmtId="168" formatCode="#,##0.0_);[Red]\(#,##0.0\)"/>
    <numFmt numFmtId="169" formatCode="0.0_);[Red]\(0.0\)"/>
    <numFmt numFmtId="170" formatCode="0.000%"/>
  </numFmts>
  <fonts count="45">
    <font>
      <sz val="10"/>
      <name val="Arial"/>
    </font>
    <font>
      <sz val="11"/>
      <color theme="1"/>
      <name val="Calibri"/>
      <family val="2"/>
      <scheme val="minor"/>
    </font>
    <font>
      <sz val="10"/>
      <name val="Arial"/>
      <family val="2"/>
    </font>
    <font>
      <sz val="8"/>
      <name val="Arial"/>
      <family val="2"/>
    </font>
    <font>
      <sz val="16"/>
      <name val="Tahoma"/>
      <family val="2"/>
    </font>
    <font>
      <b/>
      <i/>
      <sz val="9"/>
      <name val="Arial"/>
      <family val="2"/>
    </font>
    <font>
      <b/>
      <sz val="14"/>
      <name val="RomanT"/>
    </font>
    <font>
      <b/>
      <i/>
      <sz val="10"/>
      <name val="Arial"/>
      <family val="2"/>
    </font>
    <font>
      <sz val="10"/>
      <name val="Arial"/>
      <family val="2"/>
    </font>
    <font>
      <b/>
      <sz val="9"/>
      <name val="Arial"/>
      <family val="2"/>
    </font>
    <font>
      <sz val="9"/>
      <name val="Arial"/>
      <family val="2"/>
    </font>
    <font>
      <sz val="10"/>
      <name val="Arial"/>
      <family val="2"/>
    </font>
    <font>
      <b/>
      <sz val="10"/>
      <name val="Arial"/>
      <family val="2"/>
    </font>
    <font>
      <sz val="9"/>
      <name val="Arial"/>
      <family val="2"/>
    </font>
    <font>
      <b/>
      <sz val="12"/>
      <name val="RomanT"/>
    </font>
    <font>
      <b/>
      <i/>
      <sz val="10"/>
      <name val="Arial"/>
      <family val="2"/>
    </font>
    <font>
      <b/>
      <i/>
      <sz val="12"/>
      <name val="Arial"/>
      <family val="2"/>
    </font>
    <font>
      <sz val="12"/>
      <name val="Arial"/>
      <family val="2"/>
    </font>
    <font>
      <b/>
      <i/>
      <sz val="8"/>
      <name val="Arial"/>
      <family val="2"/>
    </font>
    <font>
      <i/>
      <sz val="8"/>
      <name val="Arial"/>
      <family val="2"/>
    </font>
    <font>
      <i/>
      <sz val="8"/>
      <name val="Tahoma"/>
      <family val="2"/>
    </font>
    <font>
      <sz val="8"/>
      <name val="Arial"/>
      <family val="2"/>
    </font>
    <font>
      <b/>
      <sz val="8"/>
      <name val="Arial"/>
      <family val="2"/>
    </font>
    <font>
      <b/>
      <i/>
      <sz val="9"/>
      <name val="Arial"/>
      <family val="2"/>
    </font>
    <font>
      <i/>
      <sz val="8"/>
      <name val="Arial"/>
      <family val="2"/>
    </font>
    <font>
      <b/>
      <i/>
      <sz val="8"/>
      <color indexed="16"/>
      <name val="Arial"/>
      <family val="2"/>
    </font>
    <font>
      <b/>
      <sz val="8"/>
      <color indexed="16"/>
      <name val="Arial"/>
      <family val="2"/>
    </font>
    <font>
      <b/>
      <sz val="8"/>
      <color indexed="12"/>
      <name val="Arial"/>
      <family val="2"/>
    </font>
    <font>
      <b/>
      <sz val="8"/>
      <color indexed="20"/>
      <name val="Arial"/>
      <family val="2"/>
    </font>
    <font>
      <b/>
      <sz val="9"/>
      <color indexed="12"/>
      <name val="Arial"/>
      <family val="2"/>
    </font>
    <font>
      <b/>
      <sz val="9"/>
      <color indexed="20"/>
      <name val="Arial"/>
      <family val="2"/>
    </font>
    <font>
      <sz val="11"/>
      <name val="Arial"/>
      <family val="2"/>
    </font>
    <font>
      <sz val="8"/>
      <color indexed="81"/>
      <name val="Tahoma"/>
      <family val="2"/>
    </font>
    <font>
      <b/>
      <sz val="8"/>
      <color indexed="81"/>
      <name val="Tahoma"/>
      <family val="2"/>
    </font>
    <font>
      <b/>
      <u/>
      <sz val="10"/>
      <name val="Arial"/>
      <family val="2"/>
    </font>
    <font>
      <b/>
      <i/>
      <sz val="10"/>
      <name val="Tahoma"/>
      <family val="2"/>
    </font>
    <font>
      <b/>
      <i/>
      <sz val="8"/>
      <name val="Tahoma"/>
      <family val="2"/>
    </font>
    <font>
      <b/>
      <sz val="12"/>
      <color indexed="8"/>
      <name val="Calibri"/>
      <family val="2"/>
    </font>
    <font>
      <sz val="12"/>
      <color theme="1"/>
      <name val="Calibri"/>
      <family val="2"/>
      <scheme val="minor"/>
    </font>
    <font>
      <b/>
      <sz val="11"/>
      <color rgb="FFFF0000"/>
      <name val="Calibri"/>
      <family val="2"/>
      <scheme val="minor"/>
    </font>
    <font>
      <b/>
      <sz val="12"/>
      <name val="Arial"/>
      <family val="2"/>
    </font>
    <font>
      <sz val="8.5"/>
      <name val="MS Sans Serif"/>
      <family val="2"/>
    </font>
    <font>
      <b/>
      <sz val="11"/>
      <name val="Arial"/>
      <family val="2"/>
    </font>
    <font>
      <b/>
      <u/>
      <sz val="11"/>
      <name val="Arial"/>
      <family val="2"/>
    </font>
    <font>
      <sz val="10"/>
      <name val="MS Sans Serif"/>
    </font>
  </fonts>
  <fills count="1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rgb="FFCCFFCC"/>
        <bgColor indexed="64"/>
      </patternFill>
    </fill>
    <fill>
      <patternFill patternType="solid">
        <fgColor theme="5" tint="0.59999389629810485"/>
        <bgColor indexed="64"/>
      </patternFill>
    </fill>
    <fill>
      <patternFill patternType="solid">
        <fgColor rgb="FFFFFF99"/>
        <bgColor indexed="64"/>
      </patternFill>
    </fill>
    <fill>
      <patternFill patternType="solid">
        <fgColor theme="1"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right/>
      <top style="double">
        <color indexed="64"/>
      </top>
      <bottom/>
      <diagonal/>
    </border>
    <border>
      <left style="thin">
        <color theme="5" tint="-0.24994659260841701"/>
      </left>
      <right style="thin">
        <color theme="5" tint="-0.24994659260841701"/>
      </right>
      <top style="thin">
        <color theme="5" tint="-0.24994659260841701"/>
      </top>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s>
  <cellStyleXfs count="5">
    <xf numFmtId="0" fontId="0" fillId="0" borderId="0"/>
    <xf numFmtId="43" fontId="8"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407">
    <xf numFmtId="0" fontId="0" fillId="0" borderId="0" xfId="0"/>
    <xf numFmtId="0" fontId="5" fillId="0" borderId="1" xfId="0" applyFont="1" applyBorder="1" applyAlignment="1">
      <alignment horizontal="center" wrapText="1"/>
    </xf>
    <xf numFmtId="164" fontId="0" fillId="0" borderId="0" xfId="0" applyNumberFormat="1"/>
    <xf numFmtId="0" fontId="6" fillId="0" borderId="0" xfId="0" applyFont="1"/>
    <xf numFmtId="0" fontId="7" fillId="0" borderId="0" xfId="0" applyFont="1"/>
    <xf numFmtId="0" fontId="5" fillId="0" borderId="0" xfId="0" applyFont="1" applyBorder="1" applyAlignment="1">
      <alignment horizontal="center" wrapText="1"/>
    </xf>
    <xf numFmtId="0" fontId="10" fillId="0" borderId="0" xfId="0" applyFont="1" applyBorder="1" applyAlignment="1">
      <alignment horizontal="center" wrapText="1"/>
    </xf>
    <xf numFmtId="0" fontId="10" fillId="0" borderId="0" xfId="0" applyFont="1" applyBorder="1" applyAlignment="1">
      <alignment horizontal="left" wrapText="1"/>
    </xf>
    <xf numFmtId="164" fontId="10" fillId="0" borderId="0" xfId="0" applyNumberFormat="1" applyFont="1" applyBorder="1" applyAlignment="1">
      <alignment horizontal="right" wrapText="1"/>
    </xf>
    <xf numFmtId="0" fontId="10" fillId="0" borderId="0" xfId="0" applyFont="1" applyBorder="1" applyAlignment="1">
      <alignment horizontal="right"/>
    </xf>
    <xf numFmtId="0" fontId="10" fillId="0" borderId="0" xfId="0" applyFont="1" applyBorder="1" applyAlignment="1">
      <alignment horizontal="right" wrapText="1"/>
    </xf>
    <xf numFmtId="164" fontId="10" fillId="0" borderId="0" xfId="0" applyNumberFormat="1" applyFont="1" applyBorder="1" applyAlignment="1">
      <alignment horizontal="center" wrapText="1"/>
    </xf>
    <xf numFmtId="0" fontId="10" fillId="0" borderId="0" xfId="0" applyFont="1" applyAlignment="1">
      <alignment horizontal="right"/>
    </xf>
    <xf numFmtId="0" fontId="10" fillId="0" borderId="0" xfId="0" applyFont="1"/>
    <xf numFmtId="164" fontId="10" fillId="0" borderId="0" xfId="0" applyNumberFormat="1" applyFont="1"/>
    <xf numFmtId="0" fontId="11" fillId="0" borderId="0" xfId="0" applyFont="1"/>
    <xf numFmtId="0" fontId="9" fillId="0" borderId="0" xfId="0" applyFont="1" applyAlignment="1">
      <alignment horizontal="right"/>
    </xf>
    <xf numFmtId="0" fontId="11" fillId="0" borderId="1" xfId="0" applyFont="1" applyBorder="1"/>
    <xf numFmtId="0" fontId="0" fillId="0" borderId="1" xfId="0" applyBorder="1"/>
    <xf numFmtId="164" fontId="0" fillId="0" borderId="1" xfId="0" applyNumberFormat="1" applyBorder="1"/>
    <xf numFmtId="0" fontId="0" fillId="0" borderId="0" xfId="0" applyAlignment="1">
      <alignment horizontal="left" wrapText="1"/>
    </xf>
    <xf numFmtId="0" fontId="13" fillId="0" borderId="0" xfId="0" applyFont="1"/>
    <xf numFmtId="4" fontId="9" fillId="0" borderId="0" xfId="0" applyNumberFormat="1" applyFont="1" applyBorder="1" applyAlignment="1">
      <alignment horizontal="right"/>
    </xf>
    <xf numFmtId="4" fontId="10" fillId="0" borderId="0" xfId="0" applyNumberFormat="1" applyFont="1" applyBorder="1" applyAlignment="1">
      <alignment horizontal="right"/>
    </xf>
    <xf numFmtId="4" fontId="9" fillId="0" borderId="0" xfId="0" applyNumberFormat="1" applyFont="1" applyBorder="1" applyAlignment="1">
      <alignment wrapText="1"/>
    </xf>
    <xf numFmtId="4" fontId="10" fillId="0" borderId="0" xfId="0" applyNumberFormat="1" applyFont="1" applyBorder="1" applyAlignment="1">
      <alignment wrapText="1"/>
    </xf>
    <xf numFmtId="0" fontId="0" fillId="0" borderId="1" xfId="0" applyBorder="1" applyAlignment="1">
      <alignment horizontal="right"/>
    </xf>
    <xf numFmtId="4" fontId="0" fillId="0" borderId="0" xfId="0" applyNumberFormat="1" applyBorder="1" applyAlignment="1"/>
    <xf numFmtId="165" fontId="0" fillId="0" borderId="0" xfId="0" applyNumberFormat="1"/>
    <xf numFmtId="4" fontId="12" fillId="0" borderId="0" xfId="0" applyNumberFormat="1" applyFont="1" applyBorder="1" applyAlignment="1"/>
    <xf numFmtId="0" fontId="11" fillId="0" borderId="0" xfId="0" applyFont="1" applyBorder="1"/>
    <xf numFmtId="0" fontId="0" fillId="0" borderId="0" xfId="0" applyBorder="1"/>
    <xf numFmtId="0" fontId="5" fillId="0" borderId="1" xfId="0" applyFont="1" applyFill="1" applyBorder="1" applyAlignment="1">
      <alignment horizontal="center" wrapText="1"/>
    </xf>
    <xf numFmtId="0" fontId="0" fillId="0" borderId="0" xfId="0" applyAlignment="1"/>
    <xf numFmtId="0" fontId="16" fillId="0" borderId="0" xfId="0" applyFont="1" applyAlignment="1">
      <alignment horizontal="center"/>
    </xf>
    <xf numFmtId="0" fontId="17" fillId="0" borderId="0" xfId="0" applyFont="1" applyAlignment="1">
      <alignment horizontal="center"/>
    </xf>
    <xf numFmtId="0" fontId="12" fillId="0" borderId="0" xfId="0" applyFont="1" applyAlignment="1">
      <alignment horizontal="right"/>
    </xf>
    <xf numFmtId="0" fontId="13" fillId="0" borderId="0" xfId="0" applyFont="1" applyFill="1"/>
    <xf numFmtId="0" fontId="13" fillId="0" borderId="0" xfId="0" applyFont="1" applyBorder="1"/>
    <xf numFmtId="0" fontId="21" fillId="0" borderId="0" xfId="0" applyFont="1" applyBorder="1"/>
    <xf numFmtId="0" fontId="10" fillId="0" borderId="0" xfId="0" applyFont="1" applyBorder="1"/>
    <xf numFmtId="0" fontId="13" fillId="0" borderId="1" xfId="0" applyFont="1" applyBorder="1"/>
    <xf numFmtId="164" fontId="13" fillId="2" borderId="0" xfId="0" applyNumberFormat="1" applyFont="1" applyFill="1" applyAlignment="1">
      <alignment horizontal="left"/>
    </xf>
    <xf numFmtId="40" fontId="0" fillId="0" borderId="0" xfId="0" applyNumberFormat="1"/>
    <xf numFmtId="40" fontId="0" fillId="0" borderId="0" xfId="0" applyNumberFormat="1" applyAlignment="1">
      <alignment horizontal="right"/>
    </xf>
    <xf numFmtId="40" fontId="11" fillId="4" borderId="0" xfId="0" applyNumberFormat="1" applyFont="1" applyFill="1"/>
    <xf numFmtId="40" fontId="0" fillId="0" borderId="0" xfId="0" applyNumberFormat="1" applyAlignment="1">
      <alignment horizontal="right" wrapText="1"/>
    </xf>
    <xf numFmtId="40" fontId="10" fillId="0" borderId="0" xfId="0" applyNumberFormat="1" applyFont="1" applyBorder="1" applyAlignment="1">
      <alignment horizontal="right"/>
    </xf>
    <xf numFmtId="40" fontId="0" fillId="5" borderId="2" xfId="0" applyNumberFormat="1" applyFill="1" applyBorder="1" applyAlignment="1">
      <alignment horizontal="right" wrapText="1"/>
    </xf>
    <xf numFmtId="40" fontId="11" fillId="0" borderId="0" xfId="0" applyNumberFormat="1" applyFont="1"/>
    <xf numFmtId="40" fontId="0" fillId="4" borderId="0" xfId="0" applyNumberFormat="1" applyFill="1"/>
    <xf numFmtId="40" fontId="0" fillId="0" borderId="0" xfId="0" applyNumberFormat="1" applyAlignment="1">
      <alignment horizontal="center" wrapText="1"/>
    </xf>
    <xf numFmtId="40" fontId="11" fillId="4" borderId="0" xfId="0" applyNumberFormat="1" applyFont="1" applyFill="1" applyAlignment="1">
      <alignment horizontal="right"/>
    </xf>
    <xf numFmtId="40" fontId="10" fillId="0" borderId="0" xfId="0" applyNumberFormat="1" applyFont="1" applyAlignment="1">
      <alignment horizontal="left"/>
    </xf>
    <xf numFmtId="40" fontId="5" fillId="0" borderId="0" xfId="0" applyNumberFormat="1" applyFont="1" applyBorder="1" applyAlignment="1">
      <alignment horizontal="right" wrapText="1"/>
    </xf>
    <xf numFmtId="40" fontId="9" fillId="0" borderId="0" xfId="0" applyNumberFormat="1" applyFont="1" applyBorder="1" applyAlignment="1">
      <alignment horizontal="right" wrapText="1"/>
    </xf>
    <xf numFmtId="40" fontId="0" fillId="0" borderId="2" xfId="0" applyNumberFormat="1" applyBorder="1"/>
    <xf numFmtId="40" fontId="10" fillId="0" borderId="0" xfId="0" applyNumberFormat="1" applyFont="1" applyBorder="1" applyAlignment="1">
      <alignment wrapText="1"/>
    </xf>
    <xf numFmtId="40" fontId="0" fillId="0" borderId="0" xfId="0" applyNumberFormat="1" applyBorder="1" applyAlignment="1">
      <alignment horizontal="right"/>
    </xf>
    <xf numFmtId="40" fontId="7" fillId="0" borderId="0" xfId="0" applyNumberFormat="1" applyFont="1" applyAlignment="1">
      <alignment horizontal="right"/>
    </xf>
    <xf numFmtId="40" fontId="7" fillId="0" borderId="0" xfId="0" applyNumberFormat="1" applyFont="1" applyBorder="1" applyAlignment="1">
      <alignment horizontal="right"/>
    </xf>
    <xf numFmtId="40" fontId="12" fillId="0" borderId="2" xfId="0" applyNumberFormat="1" applyFont="1" applyBorder="1" applyAlignment="1"/>
    <xf numFmtId="40" fontId="0" fillId="0" borderId="1" xfId="0" applyNumberFormat="1" applyBorder="1" applyAlignment="1"/>
    <xf numFmtId="165" fontId="0" fillId="0" borderId="0" xfId="0" applyNumberFormat="1" applyAlignment="1">
      <alignment horizontal="right" wrapText="1"/>
    </xf>
    <xf numFmtId="165" fontId="10" fillId="0" borderId="0" xfId="0" applyNumberFormat="1" applyFont="1" applyBorder="1" applyAlignment="1">
      <alignment horizontal="right"/>
    </xf>
    <xf numFmtId="165" fontId="10" fillId="0" borderId="0" xfId="0" applyNumberFormat="1" applyFont="1" applyBorder="1" applyAlignment="1">
      <alignment horizontal="right" wrapText="1"/>
    </xf>
    <xf numFmtId="165" fontId="10" fillId="0" borderId="0" xfId="0" applyNumberFormat="1" applyFont="1" applyAlignment="1">
      <alignment horizontal="right"/>
    </xf>
    <xf numFmtId="0" fontId="10" fillId="5" borderId="0" xfId="0" applyFont="1" applyFill="1"/>
    <xf numFmtId="164" fontId="10" fillId="5" borderId="0" xfId="0" applyNumberFormat="1" applyFont="1" applyFill="1"/>
    <xf numFmtId="0" fontId="10" fillId="5" borderId="0" xfId="0" applyFont="1" applyFill="1" applyAlignment="1">
      <alignment horizontal="right"/>
    </xf>
    <xf numFmtId="40" fontId="9" fillId="4" borderId="0" xfId="0" applyNumberFormat="1" applyFont="1" applyFill="1" applyBorder="1" applyAlignment="1">
      <alignment horizontal="right"/>
    </xf>
    <xf numFmtId="40" fontId="9" fillId="4" borderId="0" xfId="0" applyNumberFormat="1" applyFont="1" applyFill="1" applyBorder="1" applyAlignment="1">
      <alignment wrapText="1"/>
    </xf>
    <xf numFmtId="0" fontId="5" fillId="0" borderId="3" xfId="0" applyFont="1" applyBorder="1" applyAlignment="1">
      <alignment horizontal="center" wrapText="1"/>
    </xf>
    <xf numFmtId="0" fontId="9" fillId="0" borderId="2" xfId="0" applyFont="1" applyBorder="1" applyAlignment="1">
      <alignment horizontal="left" wrapText="1"/>
    </xf>
    <xf numFmtId="0" fontId="5" fillId="0" borderId="2" xfId="0" applyFont="1" applyBorder="1" applyAlignment="1">
      <alignment horizontal="center" wrapText="1"/>
    </xf>
    <xf numFmtId="0" fontId="9" fillId="0" borderId="2" xfId="0" applyFont="1" applyBorder="1" applyAlignment="1">
      <alignment horizontal="right"/>
    </xf>
    <xf numFmtId="40" fontId="9" fillId="0" borderId="2" xfId="0" applyNumberFormat="1" applyFont="1" applyBorder="1" applyAlignment="1">
      <alignment horizontal="right"/>
    </xf>
    <xf numFmtId="40" fontId="9" fillId="0" borderId="4" xfId="0" applyNumberFormat="1" applyFont="1" applyBorder="1" applyAlignment="1">
      <alignment wrapText="1"/>
    </xf>
    <xf numFmtId="0" fontId="10" fillId="0" borderId="5" xfId="0" applyFont="1" applyBorder="1" applyAlignment="1">
      <alignment horizontal="center" wrapText="1"/>
    </xf>
    <xf numFmtId="0" fontId="10" fillId="0" borderId="1" xfId="0" applyFont="1" applyBorder="1" applyAlignment="1">
      <alignment horizontal="left" wrapText="1"/>
    </xf>
    <xf numFmtId="164" fontId="10" fillId="0" borderId="1" xfId="0" applyNumberFormat="1" applyFont="1" applyBorder="1" applyAlignment="1">
      <alignment horizontal="right" wrapText="1"/>
    </xf>
    <xf numFmtId="0" fontId="10" fillId="0" borderId="1" xfId="0" applyFont="1" applyBorder="1" applyAlignment="1">
      <alignment horizontal="center" wrapText="1"/>
    </xf>
    <xf numFmtId="0" fontId="10" fillId="0" borderId="1" xfId="0" applyFont="1" applyBorder="1" applyAlignment="1">
      <alignment horizontal="right"/>
    </xf>
    <xf numFmtId="40" fontId="10" fillId="0" borderId="1" xfId="0" applyNumberFormat="1" applyFont="1" applyBorder="1" applyAlignment="1">
      <alignment horizontal="right"/>
    </xf>
    <xf numFmtId="40" fontId="10" fillId="0" borderId="6" xfId="0" applyNumberFormat="1" applyFont="1" applyBorder="1" applyAlignment="1">
      <alignment wrapText="1"/>
    </xf>
    <xf numFmtId="9" fontId="0" fillId="0" borderId="0" xfId="3" applyFont="1" applyAlignment="1">
      <alignment horizontal="right"/>
    </xf>
    <xf numFmtId="44" fontId="13" fillId="0" borderId="0" xfId="2" applyFont="1"/>
    <xf numFmtId="164" fontId="13" fillId="0" borderId="0" xfId="0" applyNumberFormat="1" applyFont="1"/>
    <xf numFmtId="0" fontId="13" fillId="0" borderId="1" xfId="0" applyFont="1" applyFill="1" applyBorder="1" applyAlignment="1">
      <alignment horizontal="center" wrapText="1"/>
    </xf>
    <xf numFmtId="10" fontId="13" fillId="0" borderId="0" xfId="3" applyNumberFormat="1" applyFont="1"/>
    <xf numFmtId="165" fontId="13" fillId="0" borderId="0" xfId="3" applyNumberFormat="1" applyFont="1" applyFill="1"/>
    <xf numFmtId="168" fontId="13" fillId="0" borderId="0" xfId="0" applyNumberFormat="1" applyFont="1"/>
    <xf numFmtId="10" fontId="13" fillId="0" borderId="0" xfId="0" applyNumberFormat="1" applyFont="1" applyFill="1"/>
    <xf numFmtId="10" fontId="13" fillId="0" borderId="0" xfId="3" applyNumberFormat="1" applyFont="1" applyFill="1"/>
    <xf numFmtId="1" fontId="13" fillId="0" borderId="0" xfId="0" applyNumberFormat="1" applyFont="1"/>
    <xf numFmtId="165" fontId="13" fillId="0" borderId="0" xfId="3" applyNumberFormat="1" applyFont="1"/>
    <xf numFmtId="14" fontId="13" fillId="0" borderId="0" xfId="0" applyNumberFormat="1" applyFont="1" applyFill="1"/>
    <xf numFmtId="10" fontId="13" fillId="0" borderId="2" xfId="3" applyNumberFormat="1" applyFont="1" applyBorder="1"/>
    <xf numFmtId="168" fontId="13" fillId="0" borderId="2" xfId="3" applyNumberFormat="1" applyFont="1" applyBorder="1"/>
    <xf numFmtId="8" fontId="13" fillId="0" borderId="0" xfId="0" applyNumberFormat="1" applyFont="1"/>
    <xf numFmtId="164" fontId="13" fillId="0" borderId="1" xfId="0" applyNumberFormat="1" applyFont="1" applyBorder="1"/>
    <xf numFmtId="40" fontId="0" fillId="2" borderId="0" xfId="0" applyNumberFormat="1" applyFill="1" applyAlignment="1">
      <alignment horizontal="right"/>
    </xf>
    <xf numFmtId="0" fontId="0" fillId="0" borderId="0" xfId="0" applyFill="1"/>
    <xf numFmtId="0" fontId="18" fillId="0" borderId="0" xfId="0" applyFont="1" applyAlignment="1">
      <alignment horizontal="center" wrapText="1"/>
    </xf>
    <xf numFmtId="0" fontId="0" fillId="0" borderId="0" xfId="0" applyBorder="1" applyAlignment="1"/>
    <xf numFmtId="40" fontId="21" fillId="0" borderId="0" xfId="0" applyNumberFormat="1" applyFont="1" applyAlignment="1">
      <alignment horizontal="center" vertical="center"/>
    </xf>
    <xf numFmtId="40" fontId="21" fillId="2" borderId="0" xfId="0" applyNumberFormat="1" applyFont="1" applyFill="1" applyAlignment="1">
      <alignment horizontal="center" vertical="center"/>
    </xf>
    <xf numFmtId="165" fontId="21" fillId="0" borderId="0" xfId="0" applyNumberFormat="1" applyFont="1" applyAlignment="1">
      <alignment horizontal="center" vertical="center"/>
    </xf>
    <xf numFmtId="0" fontId="21" fillId="0" borderId="0" xfId="0" applyFont="1" applyAlignment="1">
      <alignment horizontal="center" vertical="center"/>
    </xf>
    <xf numFmtId="40" fontId="21" fillId="3" borderId="0" xfId="0" applyNumberFormat="1" applyFont="1" applyFill="1" applyAlignment="1">
      <alignment horizontal="center" vertical="center"/>
    </xf>
    <xf numFmtId="40" fontId="21" fillId="0" borderId="0" xfId="0" applyNumberFormat="1" applyFont="1" applyFill="1" applyAlignment="1">
      <alignment horizontal="center" vertical="center"/>
    </xf>
    <xf numFmtId="0" fontId="21" fillId="0" borderId="0" xfId="0" applyFont="1" applyFill="1" applyAlignment="1">
      <alignment horizontal="center" vertical="center"/>
    </xf>
    <xf numFmtId="4" fontId="22" fillId="6" borderId="2" xfId="0" applyNumberFormat="1" applyFont="1" applyFill="1" applyBorder="1" applyAlignment="1">
      <alignment horizontal="center" vertical="center"/>
    </xf>
    <xf numFmtId="165" fontId="22" fillId="0" borderId="2" xfId="0" applyNumberFormat="1" applyFont="1" applyFill="1" applyBorder="1" applyAlignment="1">
      <alignment horizontal="center" vertical="center"/>
    </xf>
    <xf numFmtId="4" fontId="22" fillId="7" borderId="2" xfId="0" applyNumberFormat="1" applyFont="1" applyFill="1" applyBorder="1" applyAlignment="1">
      <alignment horizontal="center" vertical="center"/>
    </xf>
    <xf numFmtId="4" fontId="22" fillId="3" borderId="2" xfId="0" applyNumberFormat="1" applyFont="1" applyFill="1" applyBorder="1" applyAlignment="1">
      <alignment horizontal="center" vertical="center"/>
    </xf>
    <xf numFmtId="4" fontId="21" fillId="0" borderId="0" xfId="0" applyNumberFormat="1" applyFont="1" applyAlignment="1">
      <alignment horizontal="center" vertical="center"/>
    </xf>
    <xf numFmtId="4" fontId="22" fillId="2" borderId="2" xfId="0" applyNumberFormat="1" applyFont="1" applyFill="1" applyBorder="1" applyAlignment="1">
      <alignment horizontal="center" vertical="center"/>
    </xf>
    <xf numFmtId="0" fontId="10" fillId="0" borderId="2" xfId="0" applyFont="1" applyBorder="1" applyAlignment="1">
      <alignment vertical="center" wrapText="1" shrinkToFit="1"/>
    </xf>
    <xf numFmtId="0" fontId="13" fillId="0" borderId="0" xfId="0" applyFont="1" applyAlignment="1">
      <alignment horizontal="right"/>
    </xf>
    <xf numFmtId="0" fontId="12" fillId="0" borderId="0" xfId="0" applyFont="1" applyFill="1" applyAlignment="1">
      <alignment vertical="top" wrapText="1"/>
    </xf>
    <xf numFmtId="0" fontId="18" fillId="0" borderId="0" xfId="0" applyFont="1" applyBorder="1" applyAlignment="1">
      <alignment horizontal="center" wrapText="1"/>
    </xf>
    <xf numFmtId="0" fontId="18" fillId="0" borderId="0" xfId="0" applyFont="1" applyBorder="1" applyAlignment="1">
      <alignment horizontal="center"/>
    </xf>
    <xf numFmtId="0" fontId="25" fillId="0" borderId="0" xfId="0" applyFont="1" applyFill="1" applyBorder="1" applyAlignment="1">
      <alignment horizontal="center" wrapText="1"/>
    </xf>
    <xf numFmtId="0" fontId="19" fillId="0" borderId="2" xfId="0" applyFont="1" applyBorder="1" applyAlignment="1">
      <alignment horizontal="center"/>
    </xf>
    <xf numFmtId="0" fontId="20" fillId="0" borderId="2" xfId="0" applyFont="1" applyBorder="1" applyAlignment="1">
      <alignment horizontal="center"/>
    </xf>
    <xf numFmtId="0" fontId="24" fillId="0" borderId="2" xfId="0" applyFont="1" applyFill="1" applyBorder="1" applyAlignment="1">
      <alignment horizontal="center"/>
    </xf>
    <xf numFmtId="0" fontId="0" fillId="0" borderId="2" xfId="0" applyBorder="1"/>
    <xf numFmtId="0" fontId="9" fillId="0" borderId="0" xfId="0" applyFont="1" applyBorder="1" applyAlignment="1">
      <alignment horizontal="center" vertical="center"/>
    </xf>
    <xf numFmtId="0" fontId="9" fillId="0" borderId="0" xfId="0" applyFont="1" applyBorder="1" applyAlignment="1">
      <alignment horizontal="left" vertical="center" wrapText="1" shrinkToFit="1"/>
    </xf>
    <xf numFmtId="40" fontId="26"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shrinkToFit="1"/>
    </xf>
    <xf numFmtId="40" fontId="26" fillId="0" borderId="0" xfId="0" applyNumberFormat="1" applyFont="1" applyFill="1" applyBorder="1" applyAlignment="1">
      <alignment horizontal="center"/>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29" fillId="0" borderId="0" xfId="0" applyFont="1" applyFill="1" applyBorder="1" applyAlignment="1">
      <alignment horizontal="left" vertical="center" wrapText="1" shrinkToFit="1"/>
    </xf>
    <xf numFmtId="40" fontId="27" fillId="0" borderId="0" xfId="0" applyNumberFormat="1" applyFont="1" applyFill="1" applyBorder="1" applyAlignment="1">
      <alignment horizontal="center"/>
    </xf>
    <xf numFmtId="0" fontId="5" fillId="0" borderId="0" xfId="0" applyFont="1" applyFill="1" applyBorder="1" applyAlignment="1">
      <alignment horizontal="left" vertical="center" wrapText="1" shrinkToFit="1"/>
    </xf>
    <xf numFmtId="165" fontId="21" fillId="0" borderId="0" xfId="0" applyNumberFormat="1" applyFont="1" applyFill="1" applyAlignment="1">
      <alignment horizontal="center" vertical="center"/>
    </xf>
    <xf numFmtId="0" fontId="9" fillId="0" borderId="2" xfId="0" applyFont="1" applyBorder="1" applyAlignment="1">
      <alignment horizontal="center" vertical="center"/>
    </xf>
    <xf numFmtId="4" fontId="26" fillId="0" borderId="2" xfId="0" applyNumberFormat="1" applyFont="1" applyFill="1" applyBorder="1" applyAlignment="1">
      <alignment horizontal="center" vertical="center"/>
    </xf>
    <xf numFmtId="4" fontId="26" fillId="0" borderId="0" xfId="0" applyNumberFormat="1" applyFont="1" applyFill="1" applyAlignment="1">
      <alignment horizontal="center" vertical="center"/>
    </xf>
    <xf numFmtId="4" fontId="27" fillId="0" borderId="0" xfId="0" applyNumberFormat="1" applyFont="1" applyAlignment="1">
      <alignment horizontal="center" vertical="center"/>
    </xf>
    <xf numFmtId="4" fontId="28" fillId="0" borderId="0" xfId="0" applyNumberFormat="1" applyFont="1" applyAlignment="1">
      <alignment horizontal="center" vertical="center"/>
    </xf>
    <xf numFmtId="43" fontId="0" fillId="0" borderId="0" xfId="1" applyFont="1"/>
    <xf numFmtId="0" fontId="15" fillId="0" borderId="0" xfId="0" applyFont="1" applyAlignment="1"/>
    <xf numFmtId="0" fontId="21" fillId="0" borderId="1" xfId="0" applyFont="1" applyFill="1" applyBorder="1" applyAlignment="1">
      <alignment horizontal="center" wrapText="1"/>
    </xf>
    <xf numFmtId="0" fontId="21" fillId="0" borderId="6" xfId="0" applyFont="1" applyBorder="1" applyAlignment="1">
      <alignment horizontal="center" wrapText="1"/>
    </xf>
    <xf numFmtId="0" fontId="21" fillId="0" borderId="5" xfId="0" applyFont="1" applyBorder="1" applyAlignment="1">
      <alignment horizontal="center" wrapText="1"/>
    </xf>
    <xf numFmtId="164" fontId="13" fillId="0" borderId="0" xfId="0" applyNumberFormat="1" applyFont="1" applyBorder="1"/>
    <xf numFmtId="0" fontId="7" fillId="0" borderId="0" xfId="0" applyFont="1" applyAlignment="1">
      <alignment horizontal="right"/>
    </xf>
    <xf numFmtId="0" fontId="13" fillId="2" borderId="1" xfId="0" applyFont="1" applyFill="1" applyBorder="1" applyAlignment="1">
      <alignment horizontal="center"/>
    </xf>
    <xf numFmtId="164" fontId="13" fillId="2" borderId="7" xfId="0" applyNumberFormat="1" applyFont="1" applyFill="1" applyBorder="1" applyAlignment="1">
      <alignment horizontal="center" vertical="center"/>
    </xf>
    <xf numFmtId="4" fontId="7" fillId="0" borderId="0" xfId="0" applyNumberFormat="1" applyFont="1" applyBorder="1" applyAlignment="1">
      <alignment horizontal="center"/>
    </xf>
    <xf numFmtId="0" fontId="5" fillId="0"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Border="1" applyAlignment="1">
      <alignment horizontal="center" wrapText="1"/>
    </xf>
    <xf numFmtId="40" fontId="23" fillId="0" borderId="8" xfId="0" applyNumberFormat="1" applyFont="1" applyFill="1" applyBorder="1" applyAlignment="1">
      <alignment horizontal="center" wrapText="1"/>
    </xf>
    <xf numFmtId="1" fontId="13" fillId="0" borderId="9" xfId="0" applyNumberFormat="1" applyFont="1" applyFill="1" applyBorder="1"/>
    <xf numFmtId="40" fontId="23" fillId="0" borderId="10" xfId="0" applyNumberFormat="1" applyFont="1" applyFill="1" applyBorder="1" applyAlignment="1">
      <alignment horizontal="center" wrapText="1"/>
    </xf>
    <xf numFmtId="1" fontId="13" fillId="9" borderId="11" xfId="0" applyNumberFormat="1" applyFont="1" applyFill="1" applyBorder="1"/>
    <xf numFmtId="1" fontId="13" fillId="0" borderId="11" xfId="0" applyNumberFormat="1" applyFont="1" applyFill="1" applyBorder="1"/>
    <xf numFmtId="1" fontId="13" fillId="2" borderId="11" xfId="0" applyNumberFormat="1" applyFont="1" applyFill="1" applyBorder="1"/>
    <xf numFmtId="0" fontId="13" fillId="0" borderId="11" xfId="0" applyFont="1" applyBorder="1"/>
    <xf numFmtId="0" fontId="13" fillId="0" borderId="11" xfId="0" applyFont="1" applyFill="1" applyBorder="1"/>
    <xf numFmtId="1" fontId="13" fillId="9" borderId="12" xfId="0" applyNumberFormat="1" applyFont="1" applyFill="1" applyBorder="1"/>
    <xf numFmtId="40" fontId="5" fillId="0" borderId="8" xfId="0" applyNumberFormat="1" applyFont="1" applyFill="1" applyBorder="1" applyAlignment="1">
      <alignment horizontal="center" wrapText="1"/>
    </xf>
    <xf numFmtId="40" fontId="7" fillId="2" borderId="1" xfId="0" applyNumberFormat="1" applyFont="1" applyFill="1" applyBorder="1" applyAlignment="1">
      <alignment horizontal="right"/>
    </xf>
    <xf numFmtId="40" fontId="0" fillId="0" borderId="1" xfId="0" applyNumberFormat="1" applyBorder="1"/>
    <xf numFmtId="40" fontId="5" fillId="2" borderId="1" xfId="0" applyNumberFormat="1" applyFont="1" applyFill="1" applyBorder="1" applyAlignment="1">
      <alignment horizontal="right"/>
    </xf>
    <xf numFmtId="0" fontId="13" fillId="0" borderId="0" xfId="0" applyNumberFormat="1" applyFont="1"/>
    <xf numFmtId="169" fontId="13" fillId="0" borderId="0" xfId="0" applyNumberFormat="1" applyFont="1"/>
    <xf numFmtId="0" fontId="0" fillId="0" borderId="9" xfId="0" applyBorder="1"/>
    <xf numFmtId="0" fontId="0" fillId="0" borderId="11" xfId="0" applyBorder="1"/>
    <xf numFmtId="1" fontId="13" fillId="0" borderId="0" xfId="0" applyNumberFormat="1" applyFont="1" applyFill="1" applyBorder="1"/>
    <xf numFmtId="164" fontId="0" fillId="2" borderId="0" xfId="0" applyNumberFormat="1" applyFill="1" applyAlignment="1">
      <alignment horizontal="center" vertical="center"/>
    </xf>
    <xf numFmtId="0" fontId="5" fillId="0" borderId="0" xfId="0" applyFont="1" applyAlignment="1">
      <alignment vertical="center" wrapText="1" shrinkToFit="1"/>
    </xf>
    <xf numFmtId="0" fontId="5" fillId="0" borderId="0" xfId="0" applyFont="1" applyAlignment="1">
      <alignment horizontal="right" vertical="center" wrapText="1" shrinkToFit="1"/>
    </xf>
    <xf numFmtId="0" fontId="11" fillId="0" borderId="14" xfId="0" applyFont="1" applyFill="1" applyBorder="1" applyAlignment="1">
      <alignment horizontal="center" wrapText="1"/>
    </xf>
    <xf numFmtId="0" fontId="11" fillId="0" borderId="13" xfId="0" applyFont="1" applyFill="1" applyBorder="1" applyAlignment="1">
      <alignment horizontal="center" wrapText="1"/>
    </xf>
    <xf numFmtId="0" fontId="21" fillId="0" borderId="14" xfId="0" applyFont="1" applyFill="1" applyBorder="1" applyAlignment="1">
      <alignment horizontal="center" wrapText="1"/>
    </xf>
    <xf numFmtId="164" fontId="0" fillId="2" borderId="0" xfId="0" applyNumberFormat="1" applyFill="1" applyAlignment="1">
      <alignment horizontal="left" vertical="center"/>
    </xf>
    <xf numFmtId="2" fontId="13" fillId="0" borderId="0" xfId="0" applyNumberFormat="1" applyFont="1" applyFill="1"/>
    <xf numFmtId="4" fontId="22" fillId="0" borderId="0" xfId="0" applyNumberFormat="1" applyFont="1" applyAlignment="1">
      <alignment horizontal="center" vertical="center"/>
    </xf>
    <xf numFmtId="165" fontId="21" fillId="0" borderId="0" xfId="0" applyNumberFormat="1" applyFont="1" applyFill="1" applyBorder="1" applyAlignment="1">
      <alignment horizontal="center" vertical="center"/>
    </xf>
    <xf numFmtId="4" fontId="21" fillId="10" borderId="19" xfId="0" applyNumberFormat="1" applyFont="1" applyFill="1" applyBorder="1" applyAlignment="1">
      <alignment horizontal="center" vertical="center"/>
    </xf>
    <xf numFmtId="0" fontId="9" fillId="0" borderId="18" xfId="0" applyFont="1" applyBorder="1" applyAlignment="1">
      <alignment horizontal="center" vertical="center"/>
    </xf>
    <xf numFmtId="0" fontId="10" fillId="0" borderId="18" xfId="0" applyFont="1" applyBorder="1" applyAlignment="1">
      <alignment vertical="center" wrapText="1" shrinkToFit="1"/>
    </xf>
    <xf numFmtId="4" fontId="26" fillId="0" borderId="18" xfId="0" applyNumberFormat="1" applyFont="1" applyFill="1" applyBorder="1" applyAlignment="1">
      <alignment horizontal="center" vertical="center"/>
    </xf>
    <xf numFmtId="4" fontId="21" fillId="0" borderId="18" xfId="0" applyNumberFormat="1" applyFont="1" applyBorder="1" applyAlignment="1">
      <alignment horizontal="center" vertical="center"/>
    </xf>
    <xf numFmtId="165" fontId="21" fillId="0" borderId="18" xfId="0" applyNumberFormat="1" applyFont="1" applyFill="1" applyBorder="1" applyAlignment="1">
      <alignment horizontal="center" vertical="center"/>
    </xf>
    <xf numFmtId="4" fontId="22" fillId="11" borderId="18" xfId="0" applyNumberFormat="1" applyFont="1" applyFill="1" applyBorder="1" applyAlignment="1">
      <alignment horizontal="center" vertical="center"/>
    </xf>
    <xf numFmtId="3" fontId="12" fillId="0" borderId="0" xfId="0" applyNumberFormat="1" applyFont="1" applyBorder="1"/>
    <xf numFmtId="166" fontId="0" fillId="9" borderId="17" xfId="0" applyNumberFormat="1" applyFill="1" applyBorder="1"/>
    <xf numFmtId="0" fontId="12" fillId="0" borderId="0" xfId="0" applyFont="1" applyFill="1" applyBorder="1" applyAlignment="1">
      <alignment horizontal="right" vertical="top"/>
    </xf>
    <xf numFmtId="0" fontId="9" fillId="0" borderId="0" xfId="0" applyFont="1" applyFill="1" applyBorder="1" applyAlignment="1">
      <alignment horizontal="right" vertical="top" wrapText="1" shrinkToFit="1"/>
    </xf>
    <xf numFmtId="44" fontId="13" fillId="10" borderId="0" xfId="0" applyNumberFormat="1" applyFont="1" applyFill="1"/>
    <xf numFmtId="40" fontId="7" fillId="9" borderId="0" xfId="0" applyNumberFormat="1" applyFont="1" applyFill="1" applyBorder="1" applyAlignment="1">
      <alignment horizontal="right"/>
    </xf>
    <xf numFmtId="40" fontId="10" fillId="9" borderId="0" xfId="0" applyNumberFormat="1" applyFont="1" applyFill="1" applyBorder="1" applyAlignment="1">
      <alignment horizontal="right"/>
    </xf>
    <xf numFmtId="40" fontId="10" fillId="9" borderId="1" xfId="0" applyNumberFormat="1" applyFont="1" applyFill="1" applyBorder="1" applyAlignment="1">
      <alignment horizontal="right"/>
    </xf>
    <xf numFmtId="0" fontId="2" fillId="0" borderId="0" xfId="0" applyFont="1"/>
    <xf numFmtId="0" fontId="16" fillId="12" borderId="0" xfId="0" applyFont="1" applyFill="1" applyAlignment="1">
      <alignment horizontal="center"/>
    </xf>
    <xf numFmtId="0" fontId="16" fillId="12" borderId="0" xfId="0" applyFont="1" applyFill="1" applyBorder="1" applyAlignment="1">
      <alignment horizontal="center"/>
    </xf>
    <xf numFmtId="0" fontId="19" fillId="12" borderId="2" xfId="0" applyFont="1" applyFill="1" applyBorder="1" applyAlignment="1">
      <alignment horizontal="center"/>
    </xf>
    <xf numFmtId="0" fontId="18" fillId="12" borderId="0" xfId="0" applyFont="1" applyFill="1" applyBorder="1" applyAlignment="1">
      <alignment horizontal="center" wrapText="1"/>
    </xf>
    <xf numFmtId="40" fontId="22" fillId="12" borderId="0" xfId="0" applyNumberFormat="1" applyFont="1" applyFill="1" applyBorder="1" applyAlignment="1">
      <alignment horizontal="center" vertical="center"/>
    </xf>
    <xf numFmtId="0" fontId="12" fillId="12" borderId="0" xfId="0" applyFont="1" applyFill="1" applyBorder="1"/>
    <xf numFmtId="40" fontId="3" fillId="12" borderId="0" xfId="0" applyNumberFormat="1" applyFont="1" applyFill="1" applyBorder="1" applyAlignment="1">
      <alignment horizontal="center" vertical="center"/>
    </xf>
    <xf numFmtId="4" fontId="22" fillId="12" borderId="2" xfId="0" applyNumberFormat="1" applyFont="1" applyFill="1" applyBorder="1" applyAlignment="1">
      <alignment horizontal="center" vertical="center"/>
    </xf>
    <xf numFmtId="4" fontId="3" fillId="12" borderId="0" xfId="0" applyNumberFormat="1" applyFont="1" applyFill="1" applyAlignment="1">
      <alignment horizontal="center" vertical="center"/>
    </xf>
    <xf numFmtId="4" fontId="22" fillId="12" borderId="18" xfId="0" applyNumberFormat="1" applyFont="1" applyFill="1" applyBorder="1" applyAlignment="1">
      <alignment horizontal="center" vertical="center"/>
    </xf>
    <xf numFmtId="0" fontId="3" fillId="12" borderId="0" xfId="0" applyFont="1" applyFill="1" applyBorder="1"/>
    <xf numFmtId="0" fontId="3" fillId="0" borderId="18" xfId="0" quotePrefix="1" applyFont="1" applyBorder="1" applyAlignment="1">
      <alignment horizontal="left" vertical="top" wrapText="1" shrinkToFit="1"/>
    </xf>
    <xf numFmtId="0" fontId="3" fillId="0" borderId="0" xfId="0" quotePrefix="1" applyFont="1" applyBorder="1" applyAlignment="1">
      <alignment horizontal="left" vertical="top" wrapText="1" shrinkToFit="1"/>
    </xf>
    <xf numFmtId="4" fontId="9" fillId="8" borderId="18" xfId="0" applyNumberFormat="1" applyFont="1" applyFill="1" applyBorder="1" applyAlignment="1">
      <alignment horizontal="center" vertical="center"/>
    </xf>
    <xf numFmtId="0" fontId="2" fillId="0" borderId="0" xfId="0" applyFont="1" applyBorder="1"/>
    <xf numFmtId="164" fontId="0" fillId="0" borderId="20" xfId="0" applyNumberFormat="1" applyBorder="1"/>
    <xf numFmtId="10" fontId="0" fillId="0" borderId="0" xfId="0" applyNumberFormat="1" applyBorder="1"/>
    <xf numFmtId="170" fontId="0" fillId="0" borderId="0" xfId="0" applyNumberFormat="1" applyBorder="1"/>
    <xf numFmtId="0" fontId="0" fillId="0" borderId="20" xfId="0" applyBorder="1"/>
    <xf numFmtId="0" fontId="18" fillId="0" borderId="5" xfId="0" applyFont="1" applyBorder="1" applyAlignment="1">
      <alignment horizontal="center" wrapText="1"/>
    </xf>
    <xf numFmtId="0" fontId="18" fillId="0" borderId="1" xfId="0" applyFont="1" applyBorder="1" applyAlignment="1">
      <alignment horizontal="center" wrapText="1"/>
    </xf>
    <xf numFmtId="0" fontId="18" fillId="0" borderId="6" xfId="0" applyFont="1" applyBorder="1" applyAlignment="1">
      <alignment horizontal="center" wrapText="1"/>
    </xf>
    <xf numFmtId="40" fontId="10" fillId="0" borderId="0" xfId="0" applyNumberFormat="1" applyFont="1" applyBorder="1"/>
    <xf numFmtId="164" fontId="10" fillId="0" borderId="20" xfId="0" applyNumberFormat="1" applyFont="1" applyBorder="1"/>
    <xf numFmtId="0" fontId="10" fillId="0" borderId="0" xfId="0" applyNumberFormat="1" applyFont="1" applyBorder="1" applyAlignment="1">
      <alignment wrapText="1"/>
    </xf>
    <xf numFmtId="0" fontId="10" fillId="0" borderId="20" xfId="0" applyFont="1" applyBorder="1"/>
    <xf numFmtId="0" fontId="10" fillId="0" borderId="6" xfId="0" applyFont="1" applyBorder="1"/>
    <xf numFmtId="0" fontId="0" fillId="0" borderId="3" xfId="0" applyBorder="1"/>
    <xf numFmtId="2" fontId="0" fillId="0" borderId="9" xfId="0" applyNumberFormat="1" applyBorder="1" applyAlignment="1">
      <alignment horizontal="center"/>
    </xf>
    <xf numFmtId="2" fontId="0" fillId="0" borderId="5" xfId="0" applyNumberFormat="1" applyBorder="1" applyAlignment="1">
      <alignment horizontal="center"/>
    </xf>
    <xf numFmtId="40" fontId="10" fillId="0" borderId="1" xfId="0" applyNumberFormat="1" applyFont="1" applyBorder="1"/>
    <xf numFmtId="40" fontId="12" fillId="0" borderId="8" xfId="0" applyNumberFormat="1" applyFont="1" applyBorder="1"/>
    <xf numFmtId="0" fontId="9" fillId="0" borderId="8" xfId="0" applyNumberFormat="1" applyFont="1" applyBorder="1" applyAlignment="1">
      <alignment horizontal="center" wrapText="1"/>
    </xf>
    <xf numFmtId="0" fontId="9" fillId="0" borderId="0" xfId="0" applyFont="1" applyFill="1" applyBorder="1" applyAlignment="1">
      <alignment horizontal="right"/>
    </xf>
    <xf numFmtId="0" fontId="10" fillId="0" borderId="0" xfId="0" applyFont="1" applyFill="1" applyBorder="1" applyAlignment="1">
      <alignment horizontal="right"/>
    </xf>
    <xf numFmtId="40" fontId="10" fillId="0" borderId="0" xfId="0" applyNumberFormat="1" applyFont="1" applyFill="1" applyBorder="1" applyAlignment="1">
      <alignment horizontal="right"/>
    </xf>
    <xf numFmtId="0" fontId="9" fillId="0" borderId="0" xfId="0" applyFont="1" applyFill="1" applyAlignment="1">
      <alignment horizontal="right"/>
    </xf>
    <xf numFmtId="0" fontId="0" fillId="0" borderId="0" xfId="0" applyFill="1" applyBorder="1" applyAlignment="1">
      <alignment horizontal="right"/>
    </xf>
    <xf numFmtId="40" fontId="18" fillId="0" borderId="1" xfId="0" applyNumberFormat="1" applyFont="1" applyBorder="1" applyAlignment="1">
      <alignment horizontal="center" wrapText="1"/>
    </xf>
    <xf numFmtId="40" fontId="18" fillId="9" borderId="1" xfId="0" applyNumberFormat="1" applyFont="1" applyFill="1" applyBorder="1" applyAlignment="1">
      <alignment horizontal="center" wrapText="1"/>
    </xf>
    <xf numFmtId="0" fontId="18" fillId="0" borderId="1" xfId="0" applyFont="1" applyFill="1" applyBorder="1" applyAlignment="1">
      <alignment horizontal="center" wrapText="1"/>
    </xf>
    <xf numFmtId="40" fontId="18" fillId="0" borderId="1" xfId="0" applyNumberFormat="1" applyFont="1" applyBorder="1" applyAlignment="1">
      <alignment horizontal="right" wrapText="1"/>
    </xf>
    <xf numFmtId="40" fontId="18" fillId="0" borderId="1" xfId="0" applyNumberFormat="1" applyFont="1" applyFill="1" applyBorder="1" applyAlignment="1">
      <alignment horizontal="center" wrapText="1"/>
    </xf>
    <xf numFmtId="170" fontId="18" fillId="0" borderId="1" xfId="3" applyNumberFormat="1" applyFont="1" applyBorder="1" applyAlignment="1">
      <alignment horizontal="center" wrapText="1"/>
    </xf>
    <xf numFmtId="40" fontId="18" fillId="0" borderId="0" xfId="0" applyNumberFormat="1" applyFont="1" applyFill="1" applyBorder="1" applyAlignment="1">
      <alignment horizontal="center" wrapText="1"/>
    </xf>
    <xf numFmtId="0" fontId="18" fillId="13" borderId="1" xfId="0" applyFont="1" applyFill="1" applyBorder="1" applyAlignment="1">
      <alignment horizontal="center" wrapText="1"/>
    </xf>
    <xf numFmtId="40" fontId="10" fillId="13" borderId="0" xfId="0" applyNumberFormat="1" applyFont="1" applyFill="1" applyBorder="1" applyAlignment="1">
      <alignment horizontal="right"/>
    </xf>
    <xf numFmtId="40" fontId="10" fillId="13" borderId="0" xfId="0" applyNumberFormat="1" applyFont="1" applyFill="1" applyBorder="1"/>
    <xf numFmtId="0" fontId="10" fillId="0" borderId="0" xfId="0" applyFont="1" applyFill="1" applyBorder="1"/>
    <xf numFmtId="0" fontId="10" fillId="0" borderId="0" xfId="0" applyNumberFormat="1" applyFont="1" applyFill="1" applyBorder="1" applyAlignment="1">
      <alignment wrapText="1"/>
    </xf>
    <xf numFmtId="40" fontId="10" fillId="0" borderId="0" xfId="0" applyNumberFormat="1" applyFont="1" applyFill="1" applyBorder="1"/>
    <xf numFmtId="0" fontId="13" fillId="0" borderId="0" xfId="0" applyFont="1" applyFill="1" applyBorder="1" applyAlignment="1">
      <alignment horizontal="center"/>
    </xf>
    <xf numFmtId="0" fontId="8" fillId="4" borderId="0" xfId="0" applyFont="1" applyFill="1" applyAlignment="1">
      <alignment horizontal="left"/>
    </xf>
    <xf numFmtId="0" fontId="0" fillId="2" borderId="0" xfId="0" applyFill="1" applyAlignment="1">
      <alignment horizontal="left"/>
    </xf>
    <xf numFmtId="0" fontId="0" fillId="3" borderId="0" xfId="0" applyFill="1" applyAlignment="1">
      <alignment horizontal="left"/>
    </xf>
    <xf numFmtId="40" fontId="5" fillId="0" borderId="1" xfId="0" applyNumberFormat="1" applyFont="1" applyFill="1" applyBorder="1" applyAlignment="1">
      <alignment horizontal="center" wrapText="1"/>
    </xf>
    <xf numFmtId="40" fontId="23" fillId="0" borderId="0" xfId="0" applyNumberFormat="1" applyFont="1" applyFill="1" applyBorder="1" applyAlignment="1">
      <alignment horizontal="center" wrapText="1"/>
    </xf>
    <xf numFmtId="0" fontId="13" fillId="0" borderId="0" xfId="0" applyFont="1" applyFill="1" applyBorder="1"/>
    <xf numFmtId="164" fontId="13" fillId="0" borderId="0" xfId="0" applyNumberFormat="1" applyFont="1" applyFill="1" applyBorder="1" applyAlignment="1">
      <alignment horizontal="center" vertical="center"/>
    </xf>
    <xf numFmtId="0" fontId="0" fillId="0" borderId="0" xfId="0" applyFill="1" applyBorder="1"/>
    <xf numFmtId="10" fontId="13" fillId="0" borderId="0" xfId="0" applyNumberFormat="1" applyFont="1" applyFill="1" applyBorder="1"/>
    <xf numFmtId="0" fontId="19" fillId="0" borderId="0" xfId="0" applyFont="1" applyBorder="1" applyAlignment="1">
      <alignment horizontal="center"/>
    </xf>
    <xf numFmtId="0" fontId="24" fillId="0" borderId="0" xfId="0" applyFont="1" applyFill="1" applyBorder="1" applyAlignment="1">
      <alignment horizontal="center"/>
    </xf>
    <xf numFmtId="0" fontId="19" fillId="12" borderId="0" xfId="0" applyFont="1" applyFill="1" applyBorder="1" applyAlignment="1">
      <alignment horizontal="center"/>
    </xf>
    <xf numFmtId="0" fontId="14" fillId="0" borderId="0" xfId="0" applyFont="1" applyAlignment="1"/>
    <xf numFmtId="40" fontId="19" fillId="0" borderId="0" xfId="0" applyNumberFormat="1" applyFont="1" applyBorder="1" applyAlignment="1">
      <alignment horizontal="center"/>
    </xf>
    <xf numFmtId="40" fontId="27" fillId="0" borderId="2" xfId="0" applyNumberFormat="1" applyFont="1" applyFill="1" applyBorder="1" applyAlignment="1">
      <alignment horizontal="center"/>
    </xf>
    <xf numFmtId="40" fontId="21" fillId="0" borderId="2" xfId="0" applyNumberFormat="1" applyFont="1" applyFill="1" applyBorder="1" applyAlignment="1">
      <alignment horizontal="center" vertical="center"/>
    </xf>
    <xf numFmtId="165" fontId="21" fillId="0" borderId="2" xfId="0" applyNumberFormat="1" applyFont="1" applyFill="1" applyBorder="1" applyAlignment="1">
      <alignment horizontal="center" vertical="center"/>
    </xf>
    <xf numFmtId="0" fontId="9" fillId="0" borderId="2" xfId="0" applyFont="1" applyFill="1" applyBorder="1" applyAlignment="1">
      <alignment horizontal="right" vertical="center" wrapText="1" shrinkToFit="1"/>
    </xf>
    <xf numFmtId="2" fontId="29" fillId="0" borderId="2" xfId="0" applyNumberFormat="1" applyFont="1" applyFill="1" applyBorder="1" applyAlignment="1">
      <alignment horizontal="right" vertical="center" wrapText="1" shrinkToFit="1"/>
    </xf>
    <xf numFmtId="0" fontId="35" fillId="0" borderId="0" xfId="0" applyFont="1" applyBorder="1" applyAlignment="1">
      <alignment horizontal="center"/>
    </xf>
    <xf numFmtId="0" fontId="2" fillId="14" borderId="0" xfId="0" applyFont="1" applyFill="1"/>
    <xf numFmtId="0" fontId="13" fillId="14" borderId="0" xfId="0" applyFont="1" applyFill="1"/>
    <xf numFmtId="2" fontId="20" fillId="14" borderId="0" xfId="0" applyNumberFormat="1" applyFont="1" applyFill="1" applyBorder="1" applyAlignment="1">
      <alignment horizontal="center"/>
    </xf>
    <xf numFmtId="40" fontId="19" fillId="14" borderId="0" xfId="0" applyNumberFormat="1" applyFont="1" applyFill="1" applyBorder="1" applyAlignment="1">
      <alignment horizontal="center"/>
    </xf>
    <xf numFmtId="0" fontId="36" fillId="0" borderId="0" xfId="0" applyFont="1" applyBorder="1" applyAlignment="1">
      <alignment horizontal="center"/>
    </xf>
    <xf numFmtId="0" fontId="9" fillId="0" borderId="0" xfId="0" applyFont="1"/>
    <xf numFmtId="0" fontId="13" fillId="0" borderId="0" xfId="0" applyFont="1" applyFill="1" applyBorder="1" applyAlignment="1">
      <alignment horizontal="center"/>
    </xf>
    <xf numFmtId="0" fontId="11" fillId="0" borderId="13" xfId="0" applyFont="1" applyBorder="1" applyAlignment="1">
      <alignment horizontal="center" wrapText="1"/>
    </xf>
    <xf numFmtId="0" fontId="11" fillId="0" borderId="14" xfId="0" applyFont="1" applyBorder="1" applyAlignment="1">
      <alignment horizontal="center" wrapText="1"/>
    </xf>
    <xf numFmtId="0" fontId="10" fillId="0" borderId="0" xfId="0" applyFont="1" applyFill="1" applyBorder="1" applyAlignment="1">
      <alignment horizontal="center"/>
    </xf>
    <xf numFmtId="0" fontId="6" fillId="0" borderId="0" xfId="0" applyFont="1" applyAlignment="1">
      <alignment horizontal="center" vertical="top" wrapText="1" shrinkToFit="1"/>
    </xf>
    <xf numFmtId="0" fontId="5" fillId="0" borderId="0" xfId="0" applyFont="1" applyAlignment="1">
      <alignment horizontal="right" vertical="center"/>
    </xf>
    <xf numFmtId="0" fontId="13" fillId="0" borderId="0" xfId="0" applyFont="1" applyAlignment="1">
      <alignment horizontal="right" vertical="center"/>
    </xf>
    <xf numFmtId="0" fontId="4" fillId="0" borderId="0" xfId="0" applyFont="1" applyAlignment="1">
      <alignment horizontal="center"/>
    </xf>
    <xf numFmtId="0" fontId="2" fillId="0" borderId="0" xfId="0" applyFont="1" applyAlignment="1">
      <alignment horizontal="center"/>
    </xf>
    <xf numFmtId="49" fontId="31" fillId="0" borderId="0" xfId="0" applyNumberFormat="1" applyFont="1" applyAlignment="1">
      <alignment horizontal="center" vertical="top" wrapText="1"/>
    </xf>
    <xf numFmtId="4" fontId="5" fillId="0" borderId="1" xfId="0" applyNumberFormat="1" applyFont="1" applyBorder="1" applyAlignment="1">
      <alignment horizontal="center"/>
    </xf>
    <xf numFmtId="0" fontId="10" fillId="0" borderId="0" xfId="0" applyFont="1" applyBorder="1" applyAlignment="1"/>
    <xf numFmtId="0" fontId="5" fillId="0" borderId="0" xfId="0" applyFont="1" applyAlignment="1">
      <alignment horizontal="right" wrapText="1" shrinkToFit="1"/>
    </xf>
    <xf numFmtId="0" fontId="5" fillId="0" borderId="0" xfId="0" applyFont="1" applyAlignment="1">
      <alignment horizontal="right" vertical="center" wrapText="1" shrinkToFit="1"/>
    </xf>
    <xf numFmtId="0" fontId="7" fillId="0" borderId="0" xfId="0" applyFont="1" applyAlignment="1">
      <alignment horizontal="right" vertical="center"/>
    </xf>
    <xf numFmtId="0" fontId="8" fillId="0" borderId="0" xfId="0" applyFont="1" applyAlignment="1">
      <alignment horizontal="center"/>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40" fontId="7" fillId="0" borderId="0" xfId="0" applyNumberFormat="1"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7" fillId="0" borderId="0" xfId="0" applyFont="1" applyBorder="1" applyAlignment="1">
      <alignment horizontal="center"/>
    </xf>
    <xf numFmtId="0" fontId="7" fillId="0" borderId="20" xfId="0" applyFont="1" applyBorder="1" applyAlignment="1">
      <alignment horizontal="center"/>
    </xf>
    <xf numFmtId="0" fontId="3" fillId="0" borderId="18" xfId="0" quotePrefix="1" applyFont="1" applyBorder="1" applyAlignment="1">
      <alignment horizontal="left" vertical="top" wrapText="1" shrinkToFit="1"/>
    </xf>
    <xf numFmtId="0" fontId="3" fillId="0" borderId="0" xfId="0" quotePrefix="1" applyFont="1" applyBorder="1" applyAlignment="1">
      <alignment horizontal="left" vertical="top" wrapText="1" shrinkToFit="1"/>
    </xf>
    <xf numFmtId="0" fontId="8" fillId="4" borderId="0" xfId="0" applyFont="1" applyFill="1" applyAlignment="1">
      <alignment horizontal="left"/>
    </xf>
    <xf numFmtId="0" fontId="0" fillId="2" borderId="0" xfId="0" applyFill="1" applyAlignment="1">
      <alignment horizontal="left"/>
    </xf>
    <xf numFmtId="0" fontId="0" fillId="3" borderId="0" xfId="0" applyFill="1" applyAlignment="1">
      <alignment horizontal="left"/>
    </xf>
    <xf numFmtId="49" fontId="12" fillId="0" borderId="0" xfId="0" applyNumberFormat="1" applyFont="1" applyFill="1" applyAlignment="1">
      <alignment horizontal="left" vertical="top" wrapText="1"/>
    </xf>
    <xf numFmtId="0" fontId="34" fillId="0" borderId="15" xfId="0" applyFont="1" applyBorder="1" applyAlignment="1">
      <alignment horizontal="right"/>
    </xf>
    <xf numFmtId="0" fontId="0" fillId="0" borderId="16" xfId="0" applyBorder="1" applyAlignment="1">
      <alignment horizontal="right"/>
    </xf>
    <xf numFmtId="0" fontId="9" fillId="0" borderId="0" xfId="0" applyFont="1" applyBorder="1" applyAlignment="1">
      <alignment horizontal="center" vertical="center" wrapText="1" shrinkToFit="1"/>
    </xf>
    <xf numFmtId="0" fontId="37" fillId="0" borderId="21" xfId="4" applyFont="1" applyBorder="1" applyAlignment="1" applyProtection="1">
      <alignment horizontal="center"/>
    </xf>
    <xf numFmtId="0" fontId="37" fillId="0" borderId="22" xfId="4" applyFont="1" applyBorder="1" applyAlignment="1" applyProtection="1">
      <alignment horizontal="center"/>
    </xf>
    <xf numFmtId="0" fontId="1" fillId="0" borderId="0" xfId="4"/>
    <xf numFmtId="0" fontId="38" fillId="0" borderId="0" xfId="4" applyFont="1" applyBorder="1" applyAlignment="1"/>
    <xf numFmtId="0" fontId="39" fillId="15" borderId="23" xfId="4" applyFont="1" applyFill="1" applyBorder="1" applyAlignment="1">
      <alignment horizontal="center"/>
    </xf>
    <xf numFmtId="0" fontId="39" fillId="15" borderId="24" xfId="4" applyFont="1" applyFill="1" applyBorder="1" applyAlignment="1">
      <alignment horizontal="center"/>
    </xf>
    <xf numFmtId="0" fontId="1" fillId="0" borderId="25" xfId="4" applyFont="1" applyBorder="1" applyAlignment="1">
      <alignment horizontal="center"/>
    </xf>
    <xf numFmtId="0" fontId="1" fillId="0" borderId="26" xfId="4" applyFont="1" applyBorder="1"/>
    <xf numFmtId="0" fontId="1" fillId="0" borderId="25" xfId="4" applyFont="1" applyBorder="1" applyAlignment="1">
      <alignment horizontal="center" vertical="center"/>
    </xf>
    <xf numFmtId="0" fontId="1" fillId="0" borderId="26" xfId="4" applyFont="1" applyBorder="1" applyAlignment="1">
      <alignment wrapText="1"/>
    </xf>
    <xf numFmtId="0" fontId="39" fillId="15" borderId="25" xfId="4" applyFont="1" applyFill="1" applyBorder="1" applyAlignment="1">
      <alignment horizontal="center"/>
    </xf>
    <xf numFmtId="0" fontId="39" fillId="15" borderId="26" xfId="4" applyFont="1" applyFill="1" applyBorder="1" applyAlignment="1">
      <alignment horizontal="center"/>
    </xf>
    <xf numFmtId="0" fontId="1" fillId="0" borderId="25" xfId="4" applyBorder="1" applyAlignment="1">
      <alignment horizontal="center" vertical="center"/>
    </xf>
    <xf numFmtId="0" fontId="1" fillId="0" borderId="25" xfId="4" applyBorder="1" applyAlignment="1">
      <alignment horizontal="center"/>
    </xf>
    <xf numFmtId="0" fontId="1" fillId="0" borderId="27" xfId="4" applyBorder="1" applyAlignment="1">
      <alignment horizontal="center"/>
    </xf>
    <xf numFmtId="0" fontId="1" fillId="0" borderId="28" xfId="4" applyFont="1" applyBorder="1" applyAlignment="1">
      <alignment wrapText="1"/>
    </xf>
    <xf numFmtId="0" fontId="31" fillId="0" borderId="0" xfId="0" applyFont="1" applyFill="1" applyBorder="1"/>
    <xf numFmtId="0" fontId="44" fillId="0" borderId="0" xfId="0" applyFont="1" applyFill="1" applyBorder="1"/>
    <xf numFmtId="0" fontId="40" fillId="0" borderId="0" xfId="0" applyFont="1" applyFill="1" applyBorder="1" applyAlignment="1">
      <alignment horizontal="left"/>
    </xf>
    <xf numFmtId="0" fontId="9" fillId="0" borderId="0" xfId="0" applyFont="1" applyFill="1" applyBorder="1"/>
    <xf numFmtId="8" fontId="31" fillId="0" borderId="0" xfId="2" applyNumberFormat="1" applyFont="1" applyFill="1" applyBorder="1"/>
    <xf numFmtId="0" fontId="41" fillId="0" borderId="0" xfId="0" applyFont="1" applyFill="1" applyBorder="1"/>
    <xf numFmtId="0" fontId="12" fillId="0" borderId="0" xfId="0" applyFont="1" applyFill="1" applyBorder="1" applyAlignment="1">
      <alignment horizontal="lef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2" fillId="0" borderId="0" xfId="0" applyFont="1" applyFill="1" applyBorder="1" applyAlignment="1" applyProtection="1">
      <protection locked="0"/>
    </xf>
    <xf numFmtId="8" fontId="31" fillId="0" borderId="0" xfId="2" applyNumberFormat="1" applyFont="1" applyFill="1" applyBorder="1" applyAlignment="1">
      <alignment horizontal="right"/>
    </xf>
    <xf numFmtId="8" fontId="12" fillId="0" borderId="0" xfId="2" applyNumberFormat="1" applyFont="1" applyFill="1" applyBorder="1" applyAlignment="1">
      <alignment horizontal="right"/>
    </xf>
    <xf numFmtId="0" fontId="42"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5" fontId="31" fillId="0" borderId="0" xfId="0" applyNumberFormat="1" applyFont="1" applyFill="1" applyBorder="1" applyAlignment="1" applyProtection="1">
      <alignment horizontal="left"/>
      <protection locked="0"/>
    </xf>
    <xf numFmtId="0" fontId="31" fillId="0" borderId="0" xfId="0" applyFont="1" applyFill="1" applyBorder="1" applyProtection="1"/>
    <xf numFmtId="8" fontId="31" fillId="0" borderId="0" xfId="2" applyNumberFormat="1" applyFont="1" applyFill="1" applyBorder="1" applyAlignment="1" applyProtection="1">
      <alignment horizontal="right"/>
    </xf>
    <xf numFmtId="15" fontId="31" fillId="0" borderId="0" xfId="0" applyNumberFormat="1" applyFont="1" applyFill="1" applyBorder="1" applyAlignment="1" applyProtection="1">
      <alignment horizontal="left"/>
    </xf>
    <xf numFmtId="0" fontId="43" fillId="0" borderId="0" xfId="0" applyFont="1" applyFill="1" applyBorder="1" applyAlignment="1">
      <alignment horizontal="left"/>
    </xf>
    <xf numFmtId="0" fontId="12" fillId="0" borderId="0" xfId="0" applyFont="1" applyFill="1" applyBorder="1"/>
    <xf numFmtId="0" fontId="31" fillId="0" borderId="0" xfId="0" applyNumberFormat="1" applyFont="1" applyFill="1" applyBorder="1" applyAlignment="1" applyProtection="1">
      <alignment horizontal="left"/>
      <protection locked="0"/>
    </xf>
    <xf numFmtId="0" fontId="2" fillId="0" borderId="0" xfId="0" applyFont="1" applyFill="1" applyBorder="1" applyAlignment="1" applyProtection="1"/>
    <xf numFmtId="0" fontId="31" fillId="0" borderId="0" xfId="0" applyFont="1" applyFill="1" applyBorder="1" applyProtection="1">
      <protection locked="0"/>
    </xf>
    <xf numFmtId="0" fontId="42" fillId="0" borderId="0" xfId="0" applyFont="1" applyFill="1" applyBorder="1"/>
    <xf numFmtId="0" fontId="12" fillId="0" borderId="1" xfId="0" applyFont="1" applyFill="1" applyBorder="1" applyAlignment="1" applyProtection="1">
      <alignment horizontal="left"/>
      <protection locked="0"/>
    </xf>
    <xf numFmtId="8" fontId="31" fillId="0" borderId="1" xfId="2" applyNumberFormat="1" applyFont="1" applyFill="1" applyBorder="1" applyAlignment="1">
      <alignment horizontal="right"/>
    </xf>
    <xf numFmtId="8" fontId="12" fillId="0" borderId="1" xfId="2" applyNumberFormat="1" applyFont="1" applyFill="1" applyBorder="1" applyAlignment="1">
      <alignment horizontal="right"/>
    </xf>
    <xf numFmtId="15" fontId="31" fillId="0" borderId="1" xfId="0" applyNumberFormat="1" applyFont="1" applyFill="1" applyBorder="1" applyAlignment="1" applyProtection="1">
      <alignment horizontal="left"/>
      <protection locked="0"/>
    </xf>
    <xf numFmtId="0" fontId="31" fillId="0" borderId="1" xfId="0" applyFont="1" applyFill="1" applyBorder="1"/>
    <xf numFmtId="0" fontId="44" fillId="0" borderId="2" xfId="0" applyFont="1" applyFill="1" applyBorder="1"/>
    <xf numFmtId="0" fontId="2" fillId="0" borderId="0" xfId="0" applyFont="1" applyFill="1" applyBorder="1"/>
    <xf numFmtId="8" fontId="2" fillId="0" borderId="0" xfId="2" applyNumberFormat="1" applyFont="1" applyFill="1" applyBorder="1"/>
    <xf numFmtId="0" fontId="12" fillId="0" borderId="1" xfId="0" applyFont="1" applyFill="1" applyBorder="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8" fontId="2" fillId="0" borderId="31" xfId="2" applyNumberFormat="1" applyFont="1" applyFill="1" applyBorder="1" applyProtection="1">
      <protection locked="0"/>
    </xf>
    <xf numFmtId="8" fontId="2" fillId="0" borderId="32" xfId="2" applyNumberFormat="1" applyFont="1" applyFill="1" applyBorder="1" applyProtection="1">
      <protection locked="0"/>
    </xf>
    <xf numFmtId="8" fontId="2" fillId="0" borderId="0" xfId="2" applyNumberFormat="1" applyFont="1" applyFill="1" applyBorder="1" applyProtection="1">
      <protection locked="0"/>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8" fontId="2" fillId="0" borderId="0" xfId="2" applyNumberFormat="1" applyFont="1" applyFill="1" applyBorder="1" applyProtection="1"/>
    <xf numFmtId="0" fontId="2" fillId="0" borderId="13"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vertical="center"/>
    </xf>
    <xf numFmtId="0" fontId="2" fillId="0" borderId="13"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8" fontId="2" fillId="0" borderId="8" xfId="2" applyNumberFormat="1" applyFont="1" applyFill="1" applyBorder="1" applyProtection="1">
      <protection locked="0"/>
    </xf>
    <xf numFmtId="8" fontId="2" fillId="0" borderId="0" xfId="2" applyNumberFormat="1" applyFont="1" applyFill="1" applyBorder="1" applyAlignment="1">
      <alignment horizontal="left"/>
    </xf>
    <xf numFmtId="0" fontId="2" fillId="0" borderId="8"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8" fontId="12" fillId="0" borderId="0" xfId="2" applyNumberFormat="1" applyFont="1" applyFill="1" applyBorder="1" applyProtection="1"/>
    <xf numFmtId="0" fontId="12" fillId="0" borderId="5" xfId="0" applyFont="1" applyFill="1" applyBorder="1" applyAlignment="1">
      <alignment horizontal="right"/>
    </xf>
    <xf numFmtId="0" fontId="12" fillId="0" borderId="6" xfId="0" applyFont="1" applyFill="1" applyBorder="1" applyAlignment="1">
      <alignment horizontal="right"/>
    </xf>
    <xf numFmtId="8" fontId="2" fillId="0" borderId="12" xfId="2" applyNumberFormat="1" applyFont="1" applyFill="1" applyBorder="1"/>
    <xf numFmtId="166" fontId="2" fillId="0" borderId="0" xfId="0" applyNumberFormat="1" applyFont="1" applyFill="1" applyBorder="1" applyAlignment="1" applyProtection="1">
      <alignment horizontal="center"/>
      <protection locked="0"/>
    </xf>
    <xf numFmtId="8" fontId="2" fillId="0" borderId="0" xfId="0" applyNumberFormat="1" applyFont="1" applyFill="1" applyBorder="1"/>
    <xf numFmtId="0" fontId="12" fillId="0" borderId="13" xfId="0" applyFont="1" applyFill="1" applyBorder="1" applyAlignment="1">
      <alignment horizontal="right"/>
    </xf>
    <xf numFmtId="0" fontId="12" fillId="0" borderId="7" xfId="0" applyFont="1" applyFill="1" applyBorder="1" applyAlignment="1">
      <alignment horizontal="right"/>
    </xf>
    <xf numFmtId="8" fontId="12" fillId="0" borderId="8" xfId="0" applyNumberFormat="1" applyFont="1" applyFill="1" applyBorder="1"/>
    <xf numFmtId="0" fontId="31" fillId="0" borderId="2" xfId="0" applyFont="1" applyFill="1" applyBorder="1"/>
    <xf numFmtId="0" fontId="2" fillId="0" borderId="0" xfId="0" applyFont="1" applyFill="1" applyBorder="1" applyAlignment="1">
      <alignment horizontal="left" vertical="top" wrapText="1" shrinkToFit="1"/>
    </xf>
    <xf numFmtId="0" fontId="44" fillId="0" borderId="0" xfId="0" applyFont="1" applyFill="1" applyBorder="1" applyAlignment="1">
      <alignment horizontal="left" vertical="top" wrapText="1" shrinkToFit="1"/>
    </xf>
    <xf numFmtId="0" fontId="44" fillId="0" borderId="0" xfId="0" applyFont="1" applyFill="1" applyBorder="1" applyAlignment="1">
      <alignment horizontal="left" vertical="top" wrapText="1" shrinkToFit="1"/>
    </xf>
    <xf numFmtId="8" fontId="41" fillId="0" borderId="0" xfId="2" applyNumberFormat="1" applyFont="1" applyFill="1" applyBorder="1"/>
    <xf numFmtId="0" fontId="2" fillId="0" borderId="0" xfId="0" applyFont="1" applyFill="1" applyBorder="1" applyAlignment="1">
      <alignment horizontal="left"/>
    </xf>
    <xf numFmtId="14" fontId="31" fillId="0" borderId="0" xfId="0" applyNumberFormat="1" applyFont="1" applyFill="1" applyBorder="1" applyAlignment="1">
      <alignment horizontal="left"/>
    </xf>
    <xf numFmtId="0" fontId="2" fillId="0" borderId="0" xfId="0" applyFont="1" applyFill="1" applyBorder="1" applyAlignment="1">
      <alignment horizontal="left" wrapText="1"/>
    </xf>
    <xf numFmtId="0" fontId="2" fillId="0" borderId="0" xfId="0" applyFont="1" applyFill="1" applyBorder="1" applyProtection="1">
      <protection locked="0"/>
    </xf>
    <xf numFmtId="8" fontId="2" fillId="0" borderId="0" xfId="2" applyNumberFormat="1" applyFont="1" applyFill="1" applyBorder="1" applyAlignment="1">
      <alignment horizontal="left" wrapText="1" shrinkToFit="1"/>
    </xf>
    <xf numFmtId="0" fontId="41" fillId="0" borderId="0" xfId="0" applyFont="1" applyFill="1" applyBorder="1" applyProtection="1">
      <protection locked="0"/>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8" fontId="12" fillId="0" borderId="0" xfId="0" applyNumberFormat="1" applyFont="1" applyFill="1" applyBorder="1"/>
  </cellXfs>
  <cellStyles count="5">
    <cellStyle name="Comma 2" xfId="1"/>
    <cellStyle name="Currency" xfId="2" builtinId="4"/>
    <cellStyle name="Normal" xfId="0" builtinId="0"/>
    <cellStyle name="Normal 3" xfId="4"/>
    <cellStyle name="Percent" xfId="3"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30" sqref="B30"/>
    </sheetView>
  </sheetViews>
  <sheetFormatPr defaultRowHeight="12.75"/>
  <cols>
    <col min="1" max="1" width="17.42578125" bestFit="1" customWidth="1"/>
    <col min="2" max="2" width="101.7109375" customWidth="1"/>
  </cols>
  <sheetData>
    <row r="1" spans="1:4" ht="17.25" thickTop="1" thickBot="1">
      <c r="A1" s="311" t="s">
        <v>181</v>
      </c>
      <c r="B1" s="312"/>
      <c r="C1" s="313"/>
      <c r="D1" s="314"/>
    </row>
    <row r="2" spans="1:4" ht="15.75" thickTop="1">
      <c r="A2" s="315" t="s">
        <v>182</v>
      </c>
      <c r="B2" s="316"/>
      <c r="C2" s="313"/>
      <c r="D2" s="313"/>
    </row>
    <row r="3" spans="1:4" ht="15">
      <c r="A3" s="317" t="s">
        <v>183</v>
      </c>
      <c r="B3" s="318" t="s">
        <v>184</v>
      </c>
      <c r="C3" s="313"/>
      <c r="D3" s="313"/>
    </row>
    <row r="4" spans="1:4" ht="15">
      <c r="A4" s="319" t="s">
        <v>185</v>
      </c>
      <c r="B4" s="320" t="s">
        <v>186</v>
      </c>
      <c r="C4" s="313"/>
      <c r="D4" s="313"/>
    </row>
    <row r="5" spans="1:4" ht="15">
      <c r="A5" s="319" t="s">
        <v>187</v>
      </c>
      <c r="B5" s="320" t="s">
        <v>188</v>
      </c>
      <c r="C5" s="313"/>
      <c r="D5" s="313"/>
    </row>
    <row r="6" spans="1:4" ht="15">
      <c r="A6" s="319" t="s">
        <v>189</v>
      </c>
      <c r="B6" s="320" t="s">
        <v>190</v>
      </c>
      <c r="C6" s="313"/>
      <c r="D6" s="313"/>
    </row>
    <row r="7" spans="1:4" ht="15">
      <c r="A7" s="319" t="s">
        <v>191</v>
      </c>
      <c r="B7" s="320" t="s">
        <v>192</v>
      </c>
      <c r="C7" s="313"/>
      <c r="D7" s="313"/>
    </row>
    <row r="8" spans="1:4" ht="15">
      <c r="A8" s="319" t="s">
        <v>193</v>
      </c>
      <c r="B8" s="320" t="s">
        <v>194</v>
      </c>
      <c r="C8" s="313"/>
      <c r="D8" s="313"/>
    </row>
    <row r="9" spans="1:4" ht="15">
      <c r="A9" s="319" t="s">
        <v>195</v>
      </c>
      <c r="B9" s="320" t="s">
        <v>196</v>
      </c>
      <c r="C9" s="313"/>
      <c r="D9" s="313"/>
    </row>
    <row r="10" spans="1:4" ht="15">
      <c r="A10" s="319" t="s">
        <v>197</v>
      </c>
      <c r="B10" s="320" t="s">
        <v>198</v>
      </c>
      <c r="C10" s="313"/>
      <c r="D10" s="313"/>
    </row>
    <row r="11" spans="1:4" ht="15">
      <c r="A11" s="319" t="s">
        <v>199</v>
      </c>
      <c r="B11" s="320" t="s">
        <v>200</v>
      </c>
      <c r="C11" s="313"/>
      <c r="D11" s="313"/>
    </row>
    <row r="12" spans="1:4" ht="15">
      <c r="A12" s="319" t="s">
        <v>201</v>
      </c>
      <c r="B12" s="320" t="s">
        <v>202</v>
      </c>
      <c r="C12" s="313"/>
      <c r="D12" s="313"/>
    </row>
    <row r="13" spans="1:4" ht="15">
      <c r="A13" s="321" t="s">
        <v>203</v>
      </c>
      <c r="B13" s="322"/>
      <c r="C13" s="313"/>
      <c r="D13" s="313"/>
    </row>
    <row r="14" spans="1:4" ht="15">
      <c r="A14" s="323" t="s">
        <v>204</v>
      </c>
      <c r="B14" s="320" t="s">
        <v>205</v>
      </c>
      <c r="C14" s="313"/>
      <c r="D14" s="313"/>
    </row>
    <row r="15" spans="1:4" ht="15">
      <c r="A15" s="324" t="s">
        <v>206</v>
      </c>
      <c r="B15" s="320" t="s">
        <v>198</v>
      </c>
      <c r="C15" s="313"/>
      <c r="D15" s="313"/>
    </row>
    <row r="16" spans="1:4" ht="15">
      <c r="A16" s="324" t="s">
        <v>207</v>
      </c>
      <c r="B16" s="320" t="s">
        <v>208</v>
      </c>
      <c r="C16" s="313"/>
      <c r="D16" s="313"/>
    </row>
    <row r="17" spans="1:4" ht="15">
      <c r="A17" s="324" t="s">
        <v>209</v>
      </c>
      <c r="B17" s="320" t="s">
        <v>210</v>
      </c>
      <c r="C17" s="313"/>
      <c r="D17" s="313"/>
    </row>
    <row r="18" spans="1:4" ht="15">
      <c r="A18" s="324" t="s">
        <v>211</v>
      </c>
      <c r="B18" s="320" t="s">
        <v>212</v>
      </c>
      <c r="C18" s="313"/>
      <c r="D18" s="313"/>
    </row>
    <row r="19" spans="1:4" ht="15">
      <c r="A19" s="324" t="s">
        <v>213</v>
      </c>
      <c r="B19" s="320" t="s">
        <v>214</v>
      </c>
      <c r="C19" s="313"/>
      <c r="D19" s="313"/>
    </row>
    <row r="20" spans="1:4" ht="15">
      <c r="A20" s="324" t="s">
        <v>215</v>
      </c>
      <c r="B20" s="320" t="s">
        <v>200</v>
      </c>
      <c r="C20" s="313"/>
      <c r="D20" s="313"/>
    </row>
    <row r="21" spans="1:4" ht="15.75" thickBot="1">
      <c r="A21" s="325" t="s">
        <v>216</v>
      </c>
      <c r="B21" s="326" t="s">
        <v>217</v>
      </c>
      <c r="C21" s="313"/>
      <c r="D21" s="313"/>
    </row>
  </sheetData>
  <mergeCells count="3">
    <mergeCell ref="A1:B1"/>
    <mergeCell ref="A2:B2"/>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workbookViewId="0">
      <selection activeCell="B25" sqref="B25"/>
    </sheetView>
  </sheetViews>
  <sheetFormatPr defaultRowHeight="12.75"/>
  <cols>
    <col min="1" max="1" width="17.28515625" customWidth="1"/>
    <col min="2" max="2" width="17" customWidth="1"/>
    <col min="3" max="3" width="20.42578125" customWidth="1"/>
    <col min="4" max="4" width="17.42578125" customWidth="1"/>
    <col min="5" max="5" width="12.7109375" customWidth="1"/>
    <col min="6" max="6" width="9.5703125" customWidth="1"/>
    <col min="7" max="7" width="15.140625" customWidth="1"/>
    <col min="8" max="8" width="19.5703125" customWidth="1"/>
    <col min="9" max="9" width="21.42578125" customWidth="1"/>
    <col min="10" max="10" width="20" customWidth="1"/>
    <col min="11" max="11" width="9.140625" customWidth="1"/>
  </cols>
  <sheetData>
    <row r="1" spans="1:11" s="328" customFormat="1"/>
    <row r="2" spans="1:11" s="328" customFormat="1" ht="15.75">
      <c r="A2" s="327"/>
      <c r="B2" s="327"/>
      <c r="C2" s="329" t="s">
        <v>277</v>
      </c>
      <c r="D2" s="327"/>
      <c r="E2" s="327"/>
      <c r="F2" s="327"/>
      <c r="G2" s="327"/>
      <c r="H2" s="327"/>
      <c r="I2" s="330" t="s">
        <v>218</v>
      </c>
    </row>
    <row r="3" spans="1:11" s="328" customFormat="1" ht="14.25">
      <c r="A3" s="327"/>
      <c r="B3" s="327"/>
      <c r="C3" s="327"/>
      <c r="D3" s="327"/>
      <c r="E3" s="327"/>
      <c r="F3" s="327"/>
      <c r="G3" s="331"/>
      <c r="H3" s="327"/>
      <c r="I3" s="327"/>
      <c r="J3" s="332"/>
    </row>
    <row r="4" spans="1:11" s="328" customFormat="1" ht="15">
      <c r="A4" s="333" t="s">
        <v>219</v>
      </c>
      <c r="B4" s="333"/>
      <c r="C4" s="334"/>
      <c r="D4" s="335" t="s">
        <v>1</v>
      </c>
      <c r="E4" s="336"/>
      <c r="F4" s="336"/>
      <c r="G4" s="337"/>
      <c r="H4" s="338" t="s">
        <v>220</v>
      </c>
      <c r="I4" s="339" t="s">
        <v>44</v>
      </c>
      <c r="J4" s="332"/>
    </row>
    <row r="5" spans="1:11" s="328" customFormat="1" ht="14.25">
      <c r="A5" s="327" t="s">
        <v>221</v>
      </c>
      <c r="B5" s="327"/>
      <c r="C5" s="327"/>
      <c r="D5" s="340" t="s">
        <v>44</v>
      </c>
      <c r="E5" s="340"/>
      <c r="F5" s="340"/>
      <c r="G5" s="337"/>
      <c r="H5" s="337"/>
      <c r="I5" s="327"/>
    </row>
    <row r="6" spans="1:11" s="328" customFormat="1" ht="14.25">
      <c r="A6" s="327" t="s">
        <v>222</v>
      </c>
      <c r="B6" s="327"/>
      <c r="C6" s="327"/>
      <c r="D6" s="340" t="s">
        <v>44</v>
      </c>
      <c r="E6" s="340"/>
      <c r="F6" s="340"/>
      <c r="G6" s="337"/>
      <c r="H6" s="338" t="s">
        <v>223</v>
      </c>
      <c r="I6" s="341" t="s">
        <v>44</v>
      </c>
    </row>
    <row r="7" spans="1:11" s="328" customFormat="1" ht="15">
      <c r="A7" s="342" t="s">
        <v>224</v>
      </c>
      <c r="B7" s="342"/>
      <c r="C7" s="342"/>
      <c r="D7" s="340" t="s">
        <v>44</v>
      </c>
      <c r="E7" s="340"/>
      <c r="F7" s="340"/>
      <c r="G7" s="343"/>
      <c r="H7" s="343"/>
      <c r="I7" s="344"/>
      <c r="J7" s="345" t="s">
        <v>278</v>
      </c>
    </row>
    <row r="8" spans="1:11" s="328" customFormat="1" ht="14.25">
      <c r="A8" s="346" t="s">
        <v>225</v>
      </c>
      <c r="B8" s="346"/>
      <c r="C8" s="334"/>
      <c r="D8" s="333" t="s">
        <v>226</v>
      </c>
      <c r="E8" s="333"/>
      <c r="F8" s="327"/>
      <c r="G8" s="337"/>
      <c r="H8" s="338" t="s">
        <v>227</v>
      </c>
      <c r="I8" s="347" t="s">
        <v>44</v>
      </c>
      <c r="J8" s="333" t="s">
        <v>228</v>
      </c>
    </row>
    <row r="9" spans="1:11" s="328" customFormat="1" ht="14.25">
      <c r="A9" s="340" t="s">
        <v>44</v>
      </c>
      <c r="B9" s="340"/>
      <c r="C9" s="348"/>
      <c r="D9" s="340" t="s">
        <v>44</v>
      </c>
      <c r="E9" s="340"/>
      <c r="F9" s="340"/>
      <c r="G9" s="337"/>
      <c r="H9" s="338" t="s">
        <v>229</v>
      </c>
      <c r="I9" s="349" t="s">
        <v>44</v>
      </c>
      <c r="J9" s="333" t="s">
        <v>230</v>
      </c>
    </row>
    <row r="10" spans="1:11" s="328" customFormat="1" ht="15">
      <c r="A10" s="340" t="s">
        <v>44</v>
      </c>
      <c r="B10" s="340"/>
      <c r="C10" s="348"/>
      <c r="D10" s="340" t="s">
        <v>44</v>
      </c>
      <c r="E10" s="340"/>
      <c r="F10" s="340"/>
      <c r="G10" s="337"/>
      <c r="H10" s="337"/>
      <c r="I10" s="350"/>
      <c r="J10" s="333" t="s">
        <v>231</v>
      </c>
    </row>
    <row r="11" spans="1:11" s="328" customFormat="1" ht="14.25">
      <c r="A11" s="340" t="s">
        <v>44</v>
      </c>
      <c r="B11" s="340"/>
      <c r="C11" s="348"/>
      <c r="D11" s="340" t="s">
        <v>44</v>
      </c>
      <c r="E11" s="340"/>
      <c r="F11" s="340"/>
      <c r="G11" s="337"/>
      <c r="H11" s="337"/>
      <c r="I11" s="327"/>
      <c r="J11" s="333" t="s">
        <v>232</v>
      </c>
    </row>
    <row r="12" spans="1:11" s="328" customFormat="1" ht="14.25">
      <c r="A12" s="346" t="s">
        <v>233</v>
      </c>
      <c r="B12" s="351" t="s">
        <v>44</v>
      </c>
      <c r="C12" s="351"/>
      <c r="D12" s="351"/>
      <c r="E12" s="351"/>
      <c r="F12" s="351"/>
      <c r="G12" s="352"/>
      <c r="H12" s="353" t="s">
        <v>234</v>
      </c>
      <c r="I12" s="354" t="s">
        <v>44</v>
      </c>
      <c r="J12" s="352"/>
      <c r="K12" s="355"/>
    </row>
    <row r="13" spans="1:11" s="328" customFormat="1" ht="13.15" customHeight="1">
      <c r="A13" s="356"/>
      <c r="C13" s="327"/>
      <c r="D13" s="327"/>
      <c r="E13" s="327"/>
    </row>
    <row r="14" spans="1:11" s="328" customFormat="1" ht="13.15" customHeight="1">
      <c r="A14" s="357" t="s">
        <v>235</v>
      </c>
      <c r="B14" s="357"/>
      <c r="C14" s="327"/>
      <c r="D14" s="327"/>
      <c r="E14" s="327"/>
      <c r="F14" s="327"/>
      <c r="G14" s="358" t="s">
        <v>236</v>
      </c>
      <c r="H14" s="357"/>
      <c r="I14" s="357"/>
      <c r="J14" s="357"/>
    </row>
    <row r="15" spans="1:11" s="328" customFormat="1" ht="14.25" customHeight="1">
      <c r="A15" s="327"/>
      <c r="B15" s="327"/>
      <c r="C15" s="327"/>
      <c r="D15" s="327"/>
      <c r="E15" s="327"/>
      <c r="F15" s="327"/>
      <c r="G15" s="357" t="s">
        <v>237</v>
      </c>
      <c r="H15" s="357"/>
      <c r="I15" s="357"/>
      <c r="J15" s="357"/>
    </row>
    <row r="16" spans="1:11" s="328" customFormat="1">
      <c r="A16" s="359" t="s">
        <v>238</v>
      </c>
      <c r="B16" s="359"/>
      <c r="C16" s="359"/>
      <c r="D16" s="359"/>
      <c r="E16" s="357"/>
    </row>
    <row r="17" spans="1:10" s="328" customFormat="1" ht="13.5" customHeight="1">
      <c r="A17" s="360" t="s">
        <v>239</v>
      </c>
      <c r="B17" s="361"/>
      <c r="C17" s="362" t="s">
        <v>240</v>
      </c>
      <c r="D17" s="362" t="s">
        <v>241</v>
      </c>
      <c r="E17" s="363"/>
      <c r="F17" s="327"/>
      <c r="G17" s="346" t="s">
        <v>242</v>
      </c>
      <c r="H17" s="357"/>
      <c r="I17" s="357"/>
      <c r="J17" s="357"/>
    </row>
    <row r="18" spans="1:10" s="328" customFormat="1" ht="15.75" customHeight="1" thickBot="1">
      <c r="A18" s="364"/>
      <c r="B18" s="365"/>
      <c r="C18" s="366"/>
      <c r="D18" s="367"/>
      <c r="E18" s="358"/>
      <c r="F18" s="327">
        <v>1</v>
      </c>
      <c r="G18" s="357" t="s">
        <v>243</v>
      </c>
      <c r="H18" s="358"/>
      <c r="I18" s="357"/>
      <c r="J18" s="368">
        <v>0</v>
      </c>
    </row>
    <row r="19" spans="1:10" s="328" customFormat="1" ht="14.25" customHeight="1" thickTop="1">
      <c r="A19" s="369" t="s">
        <v>244</v>
      </c>
      <c r="B19" s="370"/>
      <c r="C19" s="370"/>
      <c r="D19" s="371"/>
      <c r="E19" s="358"/>
      <c r="F19" s="327">
        <v>2</v>
      </c>
      <c r="G19" s="357" t="s">
        <v>245</v>
      </c>
      <c r="H19" s="357"/>
      <c r="I19" s="357"/>
      <c r="J19" s="372">
        <f>D29</f>
        <v>0</v>
      </c>
    </row>
    <row r="20" spans="1:10" s="328" customFormat="1" ht="14.25">
      <c r="A20" s="373" t="s">
        <v>246</v>
      </c>
      <c r="B20" s="374" t="s">
        <v>247</v>
      </c>
      <c r="C20" s="375" t="s">
        <v>240</v>
      </c>
      <c r="D20" s="375" t="s">
        <v>241</v>
      </c>
      <c r="E20" s="358"/>
      <c r="F20" s="327">
        <v>3</v>
      </c>
      <c r="G20" s="357" t="s">
        <v>248</v>
      </c>
      <c r="H20" s="357"/>
      <c r="I20" s="357"/>
      <c r="J20" s="372">
        <f>SUM(J18:J19)</f>
        <v>0</v>
      </c>
    </row>
    <row r="21" spans="1:10" s="328" customFormat="1" ht="14.25">
      <c r="A21" s="376"/>
      <c r="B21" s="377"/>
      <c r="C21" s="378"/>
      <c r="D21" s="378"/>
      <c r="E21" s="358"/>
      <c r="F21" s="327"/>
      <c r="G21" s="346" t="s">
        <v>249</v>
      </c>
      <c r="H21" s="357"/>
      <c r="I21" s="357"/>
      <c r="J21" s="357"/>
    </row>
    <row r="22" spans="1:10" s="328" customFormat="1" ht="14.25">
      <c r="A22" s="376"/>
      <c r="B22" s="377"/>
      <c r="C22" s="378"/>
      <c r="D22" s="378"/>
      <c r="E22" s="358"/>
      <c r="F22" s="327">
        <v>4</v>
      </c>
      <c r="G22" s="357" t="s">
        <v>250</v>
      </c>
      <c r="H22" s="357"/>
      <c r="I22" s="357"/>
      <c r="J22" s="368">
        <v>0</v>
      </c>
    </row>
    <row r="23" spans="1:10" s="328" customFormat="1" ht="14.25">
      <c r="A23" s="376"/>
      <c r="B23" s="377"/>
      <c r="C23" s="378"/>
      <c r="D23" s="378"/>
      <c r="E23" s="358"/>
      <c r="F23" s="327">
        <v>5</v>
      </c>
      <c r="G23" s="357" t="s">
        <v>251</v>
      </c>
      <c r="H23" s="357"/>
      <c r="I23" s="357"/>
      <c r="J23" s="358"/>
    </row>
    <row r="24" spans="1:10" s="328" customFormat="1" ht="14.25">
      <c r="A24" s="376"/>
      <c r="B24" s="377"/>
      <c r="C24" s="378"/>
      <c r="D24" s="378"/>
      <c r="E24" s="358"/>
      <c r="F24" s="327"/>
      <c r="G24" s="357"/>
      <c r="H24" s="357"/>
      <c r="I24" s="357"/>
      <c r="J24" s="379"/>
    </row>
    <row r="25" spans="1:10" s="328" customFormat="1" ht="14.25">
      <c r="A25" s="376"/>
      <c r="B25" s="380"/>
      <c r="C25" s="378"/>
      <c r="D25" s="378"/>
      <c r="E25" s="358"/>
      <c r="F25" s="327">
        <v>6</v>
      </c>
      <c r="G25" s="357" t="s">
        <v>252</v>
      </c>
      <c r="H25" s="357"/>
      <c r="I25" s="357"/>
      <c r="J25" s="372">
        <f>J22</f>
        <v>0</v>
      </c>
    </row>
    <row r="26" spans="1:10" s="328" customFormat="1" ht="15" customHeight="1">
      <c r="A26" s="381"/>
      <c r="B26" s="380"/>
      <c r="C26" s="378"/>
      <c r="D26" s="378"/>
      <c r="E26" s="358"/>
      <c r="F26" s="327">
        <v>7</v>
      </c>
      <c r="G26" s="357" t="s">
        <v>253</v>
      </c>
      <c r="H26" s="357"/>
      <c r="I26" s="357"/>
      <c r="J26" s="368">
        <v>0</v>
      </c>
    </row>
    <row r="27" spans="1:10" s="328" customFormat="1" ht="15" thickBot="1">
      <c r="A27" s="382"/>
      <c r="B27" s="383"/>
      <c r="C27" s="367"/>
      <c r="D27" s="367"/>
      <c r="E27" s="358"/>
      <c r="F27" s="327">
        <v>8</v>
      </c>
      <c r="G27" s="346" t="s">
        <v>254</v>
      </c>
      <c r="H27" s="357"/>
      <c r="I27" s="357"/>
      <c r="J27" s="384">
        <f>J25-J26</f>
        <v>0</v>
      </c>
    </row>
    <row r="28" spans="1:10" s="328" customFormat="1" ht="15" thickTop="1">
      <c r="A28" s="385" t="s">
        <v>255</v>
      </c>
      <c r="B28" s="386"/>
      <c r="C28" s="387">
        <f>SUM(C18:C27)</f>
        <v>0</v>
      </c>
      <c r="D28" s="387">
        <f>SUM(D18:D27)</f>
        <v>0</v>
      </c>
      <c r="E28" s="358"/>
      <c r="F28" s="327">
        <v>9</v>
      </c>
      <c r="G28" s="357" t="s">
        <v>256</v>
      </c>
      <c r="H28" s="357"/>
      <c r="I28" s="388">
        <v>6.7500000000000004E-2</v>
      </c>
      <c r="J28" s="389">
        <f>J27*I28</f>
        <v>0</v>
      </c>
    </row>
    <row r="29" spans="1:10" s="328" customFormat="1" ht="14.25">
      <c r="A29" s="390" t="s">
        <v>257</v>
      </c>
      <c r="B29" s="391"/>
      <c r="C29" s="391"/>
      <c r="D29" s="392">
        <f>C28+D28</f>
        <v>0</v>
      </c>
      <c r="E29" s="389"/>
      <c r="F29" s="327">
        <v>10</v>
      </c>
      <c r="G29" s="346" t="s">
        <v>258</v>
      </c>
      <c r="H29" s="357"/>
      <c r="I29" s="357"/>
      <c r="J29" s="392">
        <f>J27+J28</f>
        <v>0</v>
      </c>
    </row>
    <row r="30" spans="1:10" s="328" customFormat="1" ht="14.25">
      <c r="A30" s="393"/>
      <c r="B30" s="327"/>
      <c r="C30" s="327"/>
      <c r="D30" s="327"/>
      <c r="E30" s="327"/>
      <c r="F30" s="327">
        <v>11</v>
      </c>
      <c r="G30" s="357" t="s">
        <v>259</v>
      </c>
      <c r="H30" s="357"/>
      <c r="I30" s="357"/>
      <c r="J30" s="368">
        <v>0</v>
      </c>
    </row>
    <row r="31" spans="1:10" s="328" customFormat="1" ht="13.15" customHeight="1">
      <c r="A31" s="394" t="s">
        <v>260</v>
      </c>
      <c r="B31" s="394"/>
      <c r="C31" s="395"/>
      <c r="D31" s="395"/>
      <c r="E31" s="396"/>
      <c r="F31" s="357"/>
    </row>
    <row r="32" spans="1:10" s="328" customFormat="1" ht="13.15" customHeight="1">
      <c r="A32" s="395"/>
      <c r="B32" s="395"/>
      <c r="C32" s="395"/>
      <c r="D32" s="395"/>
      <c r="E32" s="396"/>
      <c r="F32" s="357"/>
    </row>
    <row r="33" spans="1:14" s="328" customFormat="1" ht="13.15" customHeight="1">
      <c r="A33" s="395"/>
      <c r="B33" s="395"/>
      <c r="C33" s="395"/>
      <c r="D33" s="395"/>
      <c r="E33" s="396"/>
      <c r="F33" s="357"/>
    </row>
    <row r="34" spans="1:14" s="328" customFormat="1" ht="13.15" customHeight="1">
      <c r="A34" s="395"/>
      <c r="B34" s="395"/>
      <c r="C34" s="395"/>
      <c r="D34" s="395"/>
      <c r="E34" s="396"/>
      <c r="F34" s="357"/>
      <c r="G34" s="397"/>
      <c r="H34" s="332"/>
      <c r="I34" s="332"/>
      <c r="J34" s="332"/>
    </row>
    <row r="35" spans="1:14" s="328" customFormat="1" ht="13.15" customHeight="1">
      <c r="A35" s="395"/>
      <c r="B35" s="395"/>
      <c r="C35" s="395"/>
      <c r="D35" s="395"/>
      <c r="E35" s="396"/>
      <c r="F35" s="332"/>
      <c r="G35" s="397"/>
      <c r="H35" s="332"/>
      <c r="I35" s="332"/>
      <c r="J35" s="332"/>
    </row>
    <row r="36" spans="1:14" s="328" customFormat="1" ht="14.25">
      <c r="C36" s="327"/>
      <c r="D36" s="327"/>
      <c r="E36" s="327"/>
      <c r="F36" s="327"/>
      <c r="G36" s="397"/>
      <c r="H36" s="332"/>
      <c r="I36" s="332"/>
      <c r="J36" s="332"/>
    </row>
    <row r="37" spans="1:14" s="328" customFormat="1" ht="15" customHeight="1">
      <c r="A37" s="357" t="s">
        <v>261</v>
      </c>
      <c r="B37" s="357"/>
      <c r="C37" s="357"/>
      <c r="D37" s="357"/>
      <c r="E37" s="357"/>
      <c r="F37" s="327"/>
      <c r="G37" s="397"/>
      <c r="H37" s="332"/>
      <c r="I37" s="332"/>
      <c r="J37" s="332"/>
    </row>
    <row r="38" spans="1:14" s="328" customFormat="1" ht="21.75" customHeight="1">
      <c r="A38" s="340" t="s">
        <v>262</v>
      </c>
      <c r="B38" s="340"/>
      <c r="C38" s="340"/>
      <c r="D38" s="340"/>
      <c r="E38" s="398"/>
      <c r="F38" s="399"/>
      <c r="G38" s="400" t="s">
        <v>263</v>
      </c>
      <c r="H38" s="400"/>
      <c r="I38" s="400"/>
      <c r="J38" s="357"/>
    </row>
    <row r="39" spans="1:14" s="328" customFormat="1" ht="14.25">
      <c r="A39" s="327"/>
      <c r="B39" s="327"/>
      <c r="C39" s="327"/>
      <c r="D39" s="327"/>
      <c r="E39" s="327"/>
      <c r="F39" s="327"/>
      <c r="G39" s="400"/>
      <c r="H39" s="400"/>
      <c r="I39" s="400"/>
      <c r="J39" s="357"/>
    </row>
    <row r="40" spans="1:14" s="328" customFormat="1" ht="14.25">
      <c r="A40" s="401" t="s">
        <v>264</v>
      </c>
      <c r="B40" s="401"/>
      <c r="C40" s="401"/>
      <c r="D40" s="349"/>
      <c r="E40" s="327"/>
      <c r="F40" s="327"/>
    </row>
    <row r="41" spans="1:14" s="328" customFormat="1" ht="17.25" customHeight="1">
      <c r="A41" s="401" t="s">
        <v>265</v>
      </c>
      <c r="B41" s="401"/>
      <c r="C41" s="401"/>
      <c r="D41" s="349"/>
      <c r="E41" s="327"/>
      <c r="F41" s="327"/>
      <c r="G41" s="402" t="s">
        <v>266</v>
      </c>
      <c r="H41" s="402"/>
      <c r="I41" s="402"/>
      <c r="J41" s="402"/>
      <c r="K41" s="358"/>
      <c r="L41" s="357"/>
      <c r="M41" s="357"/>
      <c r="N41" s="357"/>
    </row>
    <row r="42" spans="1:14" s="328" customFormat="1" ht="18" customHeight="1">
      <c r="A42" s="401" t="s">
        <v>267</v>
      </c>
      <c r="B42" s="401"/>
      <c r="C42" s="401"/>
      <c r="D42" s="349"/>
      <c r="E42" s="327"/>
      <c r="F42" s="327"/>
      <c r="G42" s="402"/>
      <c r="H42" s="402"/>
      <c r="I42" s="402"/>
      <c r="J42" s="402"/>
      <c r="K42" s="358"/>
      <c r="L42" s="357"/>
      <c r="N42" s="357"/>
    </row>
    <row r="43" spans="1:14" s="328" customFormat="1" ht="23.25" customHeight="1">
      <c r="A43" s="401" t="s">
        <v>268</v>
      </c>
      <c r="B43" s="401"/>
      <c r="C43" s="403"/>
      <c r="D43" s="349"/>
      <c r="E43" s="327"/>
      <c r="F43" s="327"/>
      <c r="G43" s="402"/>
      <c r="H43" s="402"/>
      <c r="I43" s="402"/>
      <c r="J43" s="402"/>
      <c r="K43" s="358"/>
      <c r="L43" s="357"/>
      <c r="M43" s="357"/>
      <c r="N43" s="357"/>
    </row>
    <row r="44" spans="1:14" s="328" customFormat="1" ht="21.75" customHeight="1">
      <c r="C44" s="332"/>
      <c r="D44" s="332"/>
      <c r="E44" s="332"/>
      <c r="F44" s="332"/>
      <c r="G44" s="402"/>
      <c r="H44" s="402"/>
      <c r="I44" s="402"/>
      <c r="J44" s="402"/>
      <c r="K44" s="358"/>
      <c r="L44" s="357"/>
      <c r="M44" s="357"/>
      <c r="N44" s="357"/>
    </row>
    <row r="45" spans="1:14" s="328" customFormat="1" ht="12.75" customHeight="1">
      <c r="A45" s="404" t="s">
        <v>269</v>
      </c>
      <c r="B45" s="404"/>
      <c r="C45" s="404"/>
      <c r="D45" s="405"/>
      <c r="E45" s="405"/>
      <c r="F45" s="332"/>
    </row>
    <row r="46" spans="1:14" s="328" customFormat="1" ht="15" customHeight="1">
      <c r="A46" s="404"/>
      <c r="B46" s="404"/>
      <c r="C46" s="404"/>
      <c r="D46" s="405"/>
      <c r="E46" s="405"/>
      <c r="F46" s="332"/>
      <c r="G46" s="358" t="s">
        <v>270</v>
      </c>
      <c r="H46" s="357"/>
      <c r="I46" s="389"/>
      <c r="J46" s="406"/>
    </row>
    <row r="47" spans="1:14" s="328" customFormat="1" ht="12.75" customHeight="1">
      <c r="A47" s="404" t="s">
        <v>271</v>
      </c>
      <c r="B47" s="404"/>
      <c r="C47" s="404"/>
      <c r="D47" s="404"/>
      <c r="E47" s="404"/>
      <c r="F47" s="332"/>
      <c r="G47" s="358" t="s">
        <v>272</v>
      </c>
      <c r="H47" s="357"/>
      <c r="I47" s="357"/>
      <c r="J47" s="357"/>
    </row>
    <row r="48" spans="1:14" s="328" customFormat="1">
      <c r="A48" s="404"/>
      <c r="B48" s="404"/>
      <c r="C48" s="404"/>
      <c r="D48" s="404"/>
      <c r="E48" s="404"/>
      <c r="F48" s="332"/>
      <c r="G48" s="358"/>
      <c r="H48" s="357"/>
      <c r="I48" s="357"/>
      <c r="J48" s="357"/>
    </row>
    <row r="49" spans="1:10" s="328" customFormat="1">
      <c r="A49" s="404"/>
      <c r="B49" s="404"/>
      <c r="C49" s="404"/>
      <c r="D49" s="404"/>
      <c r="E49" s="404"/>
      <c r="F49" s="332"/>
      <c r="G49" s="358" t="s">
        <v>273</v>
      </c>
      <c r="H49" s="357"/>
      <c r="I49" s="357"/>
      <c r="J49" s="357"/>
    </row>
    <row r="50" spans="1:10" s="328" customFormat="1">
      <c r="A50" s="404"/>
      <c r="B50" s="404"/>
      <c r="C50" s="404"/>
      <c r="D50" s="404"/>
      <c r="E50" s="404"/>
      <c r="F50" s="332"/>
      <c r="G50" s="358" t="s">
        <v>274</v>
      </c>
      <c r="H50" s="357"/>
      <c r="I50" s="357"/>
      <c r="J50" s="357"/>
    </row>
    <row r="51" spans="1:10" s="328" customFormat="1" ht="15.75" customHeight="1">
      <c r="A51" s="401" t="s">
        <v>275</v>
      </c>
      <c r="B51" s="401"/>
      <c r="C51" s="401"/>
      <c r="D51" s="403"/>
      <c r="E51" s="332"/>
      <c r="F51" s="332"/>
      <c r="G51" s="358" t="s">
        <v>276</v>
      </c>
      <c r="H51" s="357"/>
      <c r="I51" s="357"/>
      <c r="J51" s="357"/>
    </row>
    <row r="52" spans="1:10" s="328" customFormat="1"/>
  </sheetData>
  <mergeCells count="21">
    <mergeCell ref="A45:C46"/>
    <mergeCell ref="A47:E50"/>
    <mergeCell ref="A28:B28"/>
    <mergeCell ref="A29:C29"/>
    <mergeCell ref="A31:D35"/>
    <mergeCell ref="A38:D38"/>
    <mergeCell ref="G38:I39"/>
    <mergeCell ref="G41:J44"/>
    <mergeCell ref="A11:B11"/>
    <mergeCell ref="D11:F11"/>
    <mergeCell ref="B12:F12"/>
    <mergeCell ref="A16:D16"/>
    <mergeCell ref="A17:B18"/>
    <mergeCell ref="A19:D19"/>
    <mergeCell ref="D5:F5"/>
    <mergeCell ref="D6:F6"/>
    <mergeCell ref="D7:F7"/>
    <mergeCell ref="A9:B9"/>
    <mergeCell ref="D9:F9"/>
    <mergeCell ref="A10:B10"/>
    <mergeCell ref="D10:F10"/>
  </mergeCells>
  <conditionalFormatting sqref="D5:F6">
    <cfRule type="cellIs" dxfId="9" priority="10" stopIfTrue="1" operator="equal">
      <formula>" "</formula>
    </cfRule>
  </conditionalFormatting>
  <conditionalFormatting sqref="D9:F10">
    <cfRule type="cellIs" dxfId="8" priority="9" stopIfTrue="1" operator="equal">
      <formula>" "</formula>
    </cfRule>
  </conditionalFormatting>
  <conditionalFormatting sqref="A9 C9:C10">
    <cfRule type="cellIs" dxfId="7" priority="8" stopIfTrue="1" operator="equal">
      <formula>" "</formula>
    </cfRule>
  </conditionalFormatting>
  <conditionalFormatting sqref="I4 I6 I8:I9 I12">
    <cfRule type="cellIs" dxfId="6" priority="7" stopIfTrue="1" operator="equal">
      <formula>" "</formula>
    </cfRule>
  </conditionalFormatting>
  <conditionalFormatting sqref="B12:F12">
    <cfRule type="cellIs" dxfId="5" priority="6" stopIfTrue="1" operator="equal">
      <formula>" "</formula>
    </cfRule>
  </conditionalFormatting>
  <conditionalFormatting sqref="D7:F7">
    <cfRule type="cellIs" dxfId="4" priority="5" stopIfTrue="1" operator="equal">
      <formula>" "</formula>
    </cfRule>
  </conditionalFormatting>
  <conditionalFormatting sqref="D11:F11">
    <cfRule type="cellIs" dxfId="3" priority="4" stopIfTrue="1" operator="equal">
      <formula>" "</formula>
    </cfRule>
  </conditionalFormatting>
  <conditionalFormatting sqref="C11">
    <cfRule type="cellIs" dxfId="2" priority="3" stopIfTrue="1" operator="equal">
      <formula>" "</formula>
    </cfRule>
  </conditionalFormatting>
  <conditionalFormatting sqref="A10">
    <cfRule type="cellIs" dxfId="1" priority="2" stopIfTrue="1" operator="equal">
      <formula>" "</formula>
    </cfRule>
  </conditionalFormatting>
  <conditionalFormatting sqref="A11">
    <cfRule type="cellIs" dxfId="0" priority="1"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83"/>
  <sheetViews>
    <sheetView zoomScale="90" zoomScaleNormal="90" workbookViewId="0">
      <pane ySplit="6" topLeftCell="A16" activePane="bottomLeft" state="frozen"/>
      <selection pane="bottomLeft" activeCell="F5" sqref="F5"/>
    </sheetView>
  </sheetViews>
  <sheetFormatPr defaultRowHeight="12.75"/>
  <cols>
    <col min="1" max="1" width="8.140625" customWidth="1"/>
    <col min="2" max="2" width="16.5703125" customWidth="1"/>
    <col min="3" max="3" width="18" customWidth="1"/>
    <col min="4" max="4" width="15" customWidth="1"/>
    <col min="5" max="5" width="14.140625" customWidth="1"/>
    <col min="6" max="6" width="18.7109375" customWidth="1"/>
    <col min="7" max="7" width="3.42578125" customWidth="1"/>
    <col min="8" max="8" width="4.140625" customWidth="1"/>
    <col min="9" max="9" width="9.7109375" customWidth="1"/>
    <col min="10" max="10" width="10.85546875" customWidth="1"/>
    <col min="11" max="11" width="8.85546875" bestFit="1" customWidth="1"/>
    <col min="12" max="26" width="8.85546875" style="102" customWidth="1"/>
    <col min="27" max="27" width="9" customWidth="1"/>
    <col min="28" max="28" width="17.28515625" customWidth="1"/>
    <col min="29" max="29" width="7.85546875" customWidth="1"/>
    <col min="30" max="30" width="10" bestFit="1" customWidth="1"/>
    <col min="31" max="31" width="11.140625" bestFit="1" customWidth="1"/>
    <col min="32" max="32" width="12" customWidth="1"/>
    <col min="33" max="33" width="9.28515625" bestFit="1" customWidth="1"/>
    <col min="34" max="34" width="9.28515625" customWidth="1"/>
    <col min="35" max="35" width="9.28515625" bestFit="1" customWidth="1"/>
    <col min="37" max="37" width="9.28515625" bestFit="1" customWidth="1"/>
  </cols>
  <sheetData>
    <row r="1" spans="1:47" ht="30" customHeight="1">
      <c r="A1" s="283" t="s">
        <v>0</v>
      </c>
      <c r="B1" s="283"/>
      <c r="C1" s="283"/>
      <c r="D1" s="283"/>
      <c r="F1" s="278" t="s">
        <v>179</v>
      </c>
      <c r="I1" s="21"/>
      <c r="J1" s="21"/>
      <c r="K1" s="21"/>
      <c r="L1" s="37"/>
      <c r="M1" s="37"/>
      <c r="N1" s="37"/>
      <c r="O1" s="37"/>
      <c r="P1" s="37"/>
      <c r="Q1" s="37"/>
      <c r="R1" s="37"/>
      <c r="S1" s="37"/>
      <c r="T1" s="37"/>
      <c r="U1" s="37"/>
      <c r="V1" s="37"/>
      <c r="W1" s="37"/>
      <c r="X1" s="37"/>
      <c r="Y1" s="37"/>
      <c r="Z1" s="37"/>
      <c r="AA1" s="21"/>
      <c r="AB1" s="21"/>
      <c r="AC1" s="21"/>
      <c r="AD1" s="21"/>
      <c r="AE1" s="21"/>
      <c r="AF1" s="21"/>
      <c r="AG1" s="21"/>
      <c r="AH1" s="21"/>
      <c r="AI1" s="21"/>
      <c r="AJ1" s="21"/>
      <c r="AK1" s="21"/>
      <c r="AL1" s="21"/>
      <c r="AM1" s="21"/>
      <c r="AN1" s="21"/>
      <c r="AO1" s="21"/>
      <c r="AP1" s="21"/>
      <c r="AQ1" s="21"/>
      <c r="AR1" s="21"/>
      <c r="AS1" s="21"/>
      <c r="AT1" s="21"/>
      <c r="AU1" s="21"/>
    </row>
    <row r="2" spans="1:47" ht="12.75" customHeight="1">
      <c r="A2" s="293" t="s">
        <v>1</v>
      </c>
      <c r="B2" s="288" t="s">
        <v>121</v>
      </c>
      <c r="C2" s="288"/>
      <c r="D2" s="288"/>
      <c r="E2" s="150" t="s">
        <v>112</v>
      </c>
      <c r="F2" s="175"/>
      <c r="G2" s="291" t="s">
        <v>114</v>
      </c>
      <c r="H2" s="291"/>
      <c r="I2" s="291"/>
      <c r="J2" s="291"/>
      <c r="K2" s="21"/>
      <c r="L2" s="37"/>
      <c r="M2" s="37"/>
      <c r="N2" s="37"/>
      <c r="O2" s="37"/>
      <c r="P2" s="37"/>
      <c r="Q2" s="37"/>
      <c r="R2" s="37"/>
      <c r="S2" s="37"/>
      <c r="T2" s="37"/>
      <c r="U2" s="37"/>
      <c r="V2" s="37"/>
      <c r="W2" s="37"/>
      <c r="X2" s="37"/>
      <c r="Y2" s="37"/>
      <c r="Z2" s="37"/>
      <c r="AA2" s="21"/>
      <c r="AB2" s="292" t="s">
        <v>119</v>
      </c>
      <c r="AC2" s="292"/>
      <c r="AD2" s="292"/>
      <c r="AE2" s="292"/>
      <c r="AF2" s="21"/>
      <c r="AG2" s="21"/>
      <c r="AH2" s="21"/>
      <c r="AI2" s="21"/>
      <c r="AJ2" s="21"/>
      <c r="AK2" s="21"/>
      <c r="AL2" s="21"/>
      <c r="AM2" s="21"/>
      <c r="AN2" s="21"/>
      <c r="AO2" s="21"/>
      <c r="AP2" s="21"/>
      <c r="AQ2" s="21"/>
      <c r="AR2" s="21"/>
      <c r="AS2" s="21"/>
      <c r="AT2" s="21"/>
      <c r="AU2" s="21"/>
    </row>
    <row r="3" spans="1:47" ht="12.75" customHeight="1">
      <c r="A3" s="293"/>
      <c r="B3" s="288"/>
      <c r="C3" s="288"/>
      <c r="D3" s="288"/>
      <c r="G3" s="291"/>
      <c r="H3" s="291"/>
      <c r="I3" s="291"/>
      <c r="J3" s="291"/>
      <c r="K3" s="151">
        <v>100</v>
      </c>
      <c r="L3" s="252"/>
      <c r="M3" s="252"/>
      <c r="N3" s="252"/>
      <c r="O3" s="252"/>
      <c r="P3" s="252"/>
      <c r="Q3" s="252"/>
      <c r="R3" s="252"/>
      <c r="S3" s="252"/>
      <c r="T3" s="252"/>
      <c r="U3" s="252"/>
      <c r="V3" s="252"/>
      <c r="W3" s="252"/>
      <c r="X3" s="252"/>
      <c r="Y3" s="252"/>
      <c r="Z3" s="252"/>
      <c r="AB3" s="176"/>
      <c r="AC3" s="176"/>
      <c r="AD3" s="176"/>
      <c r="AE3" s="177" t="s">
        <v>120</v>
      </c>
      <c r="AF3" s="196">
        <f>C8/K3</f>
        <v>1000</v>
      </c>
      <c r="AL3" s="21"/>
      <c r="AM3" s="21"/>
      <c r="AN3" s="21"/>
      <c r="AO3" s="21"/>
      <c r="AP3" s="21"/>
      <c r="AQ3" s="21"/>
      <c r="AR3" s="21"/>
      <c r="AS3" s="21"/>
      <c r="AT3" s="21"/>
      <c r="AU3" s="21"/>
    </row>
    <row r="4" spans="1:47" ht="19.5">
      <c r="A4" s="286" t="s">
        <v>21</v>
      </c>
      <c r="B4" s="287"/>
      <c r="C4" s="287"/>
      <c r="D4" s="287"/>
      <c r="E4" s="287"/>
      <c r="H4" s="284" t="s">
        <v>113</v>
      </c>
      <c r="I4" s="285"/>
      <c r="J4" s="285"/>
      <c r="K4" s="152">
        <v>39735</v>
      </c>
      <c r="L4" s="259"/>
      <c r="M4" s="259"/>
      <c r="N4" s="259"/>
      <c r="O4" s="259"/>
      <c r="P4" s="259"/>
      <c r="Q4" s="259"/>
      <c r="R4" s="259"/>
      <c r="S4" s="259"/>
      <c r="T4" s="259"/>
      <c r="U4" s="259"/>
      <c r="V4" s="259"/>
      <c r="W4" s="259"/>
      <c r="X4" s="259"/>
      <c r="Y4" s="259"/>
      <c r="Z4" s="259"/>
      <c r="AD4" s="21"/>
      <c r="AE4" s="21"/>
      <c r="AF4" s="21"/>
      <c r="AG4" s="21"/>
      <c r="AH4" s="21"/>
      <c r="AI4" s="21"/>
      <c r="AJ4" s="21"/>
      <c r="AK4" s="21"/>
      <c r="AL4" s="21"/>
      <c r="AM4" s="21"/>
      <c r="AN4" s="21"/>
      <c r="AO4" s="21"/>
      <c r="AP4" s="21"/>
      <c r="AQ4" s="21"/>
      <c r="AR4" s="21"/>
      <c r="AS4" s="21"/>
      <c r="AT4" s="21"/>
      <c r="AU4" s="21"/>
    </row>
    <row r="5" spans="1:47" ht="24.75" customHeight="1">
      <c r="K5" s="21"/>
      <c r="L5" s="37"/>
      <c r="M5" s="37"/>
      <c r="N5" s="37"/>
      <c r="O5" s="37"/>
      <c r="P5" s="37"/>
      <c r="Q5" s="37"/>
      <c r="R5" s="37"/>
      <c r="S5" s="37"/>
      <c r="T5" s="37"/>
      <c r="U5" s="37"/>
      <c r="V5" s="37"/>
      <c r="W5" s="37"/>
      <c r="X5" s="37"/>
      <c r="Y5" s="37"/>
      <c r="Z5" s="37"/>
      <c r="AA5" s="21"/>
      <c r="AB5" s="21"/>
      <c r="AC5" s="21"/>
      <c r="AD5" s="280" t="s">
        <v>83</v>
      </c>
      <c r="AE5" s="281"/>
      <c r="AF5" s="280" t="s">
        <v>84</v>
      </c>
      <c r="AG5" s="281"/>
      <c r="AH5" s="179" t="s">
        <v>85</v>
      </c>
      <c r="AI5" s="178" t="s">
        <v>86</v>
      </c>
      <c r="AJ5" s="21"/>
      <c r="AK5" s="21"/>
      <c r="AL5" s="21"/>
      <c r="AM5" s="21"/>
      <c r="AN5" s="21"/>
      <c r="AO5" s="21"/>
      <c r="AP5" s="21"/>
      <c r="AQ5" s="21"/>
      <c r="AR5" s="21"/>
      <c r="AS5" s="21"/>
      <c r="AT5" s="21"/>
      <c r="AU5" s="21"/>
    </row>
    <row r="6" spans="1:47" s="18" customFormat="1" ht="69" customHeight="1">
      <c r="B6" s="289" t="s">
        <v>23</v>
      </c>
      <c r="C6" s="290"/>
      <c r="D6" s="32" t="s">
        <v>22</v>
      </c>
      <c r="E6" s="32" t="s">
        <v>20</v>
      </c>
      <c r="F6" s="154" t="s">
        <v>24</v>
      </c>
      <c r="G6" s="1"/>
      <c r="H6" s="1"/>
      <c r="I6" s="166" t="s">
        <v>81</v>
      </c>
      <c r="J6" s="157" t="s">
        <v>82</v>
      </c>
      <c r="K6" s="166" t="s">
        <v>115</v>
      </c>
      <c r="L6" s="256"/>
      <c r="M6" s="256"/>
      <c r="N6" s="256"/>
      <c r="O6" s="256"/>
      <c r="P6" s="256"/>
      <c r="Q6" s="256"/>
      <c r="R6" s="256"/>
      <c r="S6" s="256"/>
      <c r="T6" s="256"/>
      <c r="U6" s="256"/>
      <c r="V6" s="256"/>
      <c r="W6" s="256"/>
      <c r="X6" s="256"/>
      <c r="Y6" s="256"/>
      <c r="Z6" s="256"/>
      <c r="AA6" s="41"/>
      <c r="AB6" s="41"/>
      <c r="AC6" s="41"/>
      <c r="AD6" s="148" t="s">
        <v>87</v>
      </c>
      <c r="AE6" s="147" t="s">
        <v>88</v>
      </c>
      <c r="AF6" s="148" t="s">
        <v>89</v>
      </c>
      <c r="AG6" s="147" t="s">
        <v>90</v>
      </c>
      <c r="AH6" s="146" t="s">
        <v>85</v>
      </c>
      <c r="AI6" s="180" t="s">
        <v>86</v>
      </c>
      <c r="AJ6" s="41"/>
      <c r="AK6" s="88" t="s">
        <v>91</v>
      </c>
      <c r="AL6" s="41"/>
      <c r="AM6" s="41"/>
      <c r="AN6" s="41"/>
      <c r="AO6" s="41"/>
      <c r="AP6" s="41"/>
      <c r="AQ6" s="41"/>
      <c r="AR6" s="41"/>
      <c r="AS6" s="41"/>
      <c r="AT6" s="41"/>
      <c r="AU6" s="41"/>
    </row>
    <row r="7" spans="1:47" ht="35.25" customHeight="1">
      <c r="A7" s="31"/>
      <c r="B7" s="153"/>
      <c r="C7" s="194" t="s">
        <v>118</v>
      </c>
      <c r="D7" s="154"/>
      <c r="E7" s="154"/>
      <c r="F7" s="195" t="s">
        <v>117</v>
      </c>
      <c r="G7" s="5"/>
      <c r="H7" s="5"/>
      <c r="I7" s="159"/>
      <c r="J7" s="159"/>
      <c r="K7" s="159"/>
      <c r="L7" s="257"/>
      <c r="M7" s="257"/>
      <c r="N7" s="257"/>
      <c r="O7" s="257"/>
      <c r="P7" s="257"/>
      <c r="Q7" s="257"/>
      <c r="R7" s="257"/>
      <c r="S7" s="257"/>
      <c r="T7" s="257"/>
      <c r="U7" s="257"/>
      <c r="V7" s="257"/>
      <c r="W7" s="257"/>
      <c r="X7" s="257"/>
      <c r="Y7" s="257"/>
      <c r="Z7" s="257"/>
      <c r="AA7" s="21"/>
      <c r="AB7" s="21"/>
      <c r="AC7" s="21"/>
      <c r="AD7" s="156"/>
      <c r="AE7" s="156"/>
      <c r="AF7" s="156"/>
      <c r="AG7" s="156"/>
      <c r="AH7" s="155"/>
      <c r="AI7" s="155"/>
      <c r="AJ7" s="21"/>
      <c r="AK7" s="21"/>
      <c r="AL7" s="21"/>
      <c r="AM7" s="21"/>
      <c r="AN7" s="21"/>
      <c r="AO7" s="21"/>
      <c r="AP7" s="21"/>
      <c r="AQ7" s="21"/>
      <c r="AR7" s="21"/>
      <c r="AS7" s="21"/>
      <c r="AT7" s="21"/>
      <c r="AU7" s="21"/>
    </row>
    <row r="8" spans="1:47">
      <c r="B8" s="18"/>
      <c r="C8" s="167">
        <v>100000</v>
      </c>
      <c r="D8" s="168"/>
      <c r="E8" s="168"/>
      <c r="F8" s="169">
        <v>10000</v>
      </c>
      <c r="G8" s="22"/>
      <c r="H8" s="24"/>
      <c r="I8" s="172"/>
      <c r="J8" s="172"/>
      <c r="K8" s="173"/>
      <c r="L8" s="260"/>
      <c r="M8" s="260"/>
      <c r="N8" s="260"/>
      <c r="O8" s="260"/>
      <c r="P8" s="260"/>
      <c r="Q8" s="260"/>
      <c r="R8" s="260"/>
      <c r="S8" s="260"/>
      <c r="T8" s="260"/>
      <c r="U8" s="260"/>
      <c r="V8" s="260"/>
      <c r="W8" s="260"/>
      <c r="X8" s="260"/>
      <c r="Y8" s="260"/>
      <c r="Z8" s="260"/>
      <c r="AL8" s="21"/>
      <c r="AM8" s="21"/>
      <c r="AN8" s="21"/>
      <c r="AO8" s="21"/>
      <c r="AP8" s="21"/>
      <c r="AQ8" s="21"/>
      <c r="AR8" s="21"/>
      <c r="AS8" s="21"/>
      <c r="AT8" s="21"/>
      <c r="AU8" s="21"/>
    </row>
    <row r="9" spans="1:47">
      <c r="B9" t="s">
        <v>8</v>
      </c>
      <c r="C9" s="101">
        <f>'CO Log'!O7</f>
        <v>0</v>
      </c>
      <c r="D9" s="45">
        <f>C9</f>
        <v>0</v>
      </c>
      <c r="E9" s="63">
        <f>D9/$C$8</f>
        <v>0</v>
      </c>
      <c r="F9" s="64">
        <f>D9/$F$8</f>
        <v>0</v>
      </c>
      <c r="G9" s="23"/>
      <c r="H9" s="25"/>
      <c r="I9" s="162">
        <v>0</v>
      </c>
      <c r="J9" s="160">
        <v>0</v>
      </c>
      <c r="K9" s="162">
        <v>0</v>
      </c>
      <c r="L9" s="174"/>
      <c r="M9" s="174"/>
      <c r="N9" s="174"/>
      <c r="O9" s="174"/>
      <c r="P9" s="174"/>
      <c r="Q9" s="174"/>
      <c r="R9" s="174"/>
      <c r="S9" s="174"/>
      <c r="T9" s="174"/>
      <c r="U9" s="174"/>
      <c r="V9" s="174"/>
      <c r="W9" s="174"/>
      <c r="X9" s="174"/>
      <c r="Y9" s="174"/>
      <c r="Z9" s="174"/>
      <c r="AA9" s="282" t="s">
        <v>123</v>
      </c>
      <c r="AB9" s="282"/>
      <c r="AC9" s="282"/>
      <c r="AD9" s="89">
        <f>'CO Log'!O7/$C$8</f>
        <v>0</v>
      </c>
      <c r="AE9" s="89">
        <f>AD9</f>
        <v>0</v>
      </c>
      <c r="AF9" s="90">
        <f>J9/$K$3</f>
        <v>0</v>
      </c>
      <c r="AG9" s="92">
        <f>K9/$K$3</f>
        <v>0</v>
      </c>
      <c r="AH9" s="171">
        <f>'CO Log'!O7/$AF$3</f>
        <v>0</v>
      </c>
      <c r="AI9" s="91">
        <f>AH9</f>
        <v>0</v>
      </c>
      <c r="AJ9" s="37"/>
      <c r="AK9" s="182">
        <f>(C8/1.059375)*3%</f>
        <v>2831.86</v>
      </c>
      <c r="AL9" s="37"/>
      <c r="AM9" s="21"/>
      <c r="AN9" s="21"/>
      <c r="AO9" s="21"/>
      <c r="AP9" s="21"/>
      <c r="AQ9" s="21"/>
      <c r="AR9" s="21"/>
      <c r="AS9" s="21"/>
      <c r="AT9" s="21"/>
      <c r="AU9" s="21"/>
    </row>
    <row r="10" spans="1:47">
      <c r="B10" s="20" t="s">
        <v>9</v>
      </c>
      <c r="C10" s="48">
        <f>C8+C9</f>
        <v>100000</v>
      </c>
      <c r="D10" s="49"/>
      <c r="E10" s="28"/>
      <c r="F10" s="64"/>
      <c r="G10" s="23"/>
      <c r="H10" s="25"/>
      <c r="I10" s="161"/>
      <c r="J10" s="161"/>
      <c r="K10" s="161"/>
      <c r="L10" s="174"/>
      <c r="M10" s="174"/>
      <c r="N10" s="174"/>
      <c r="O10" s="174"/>
      <c r="P10" s="174"/>
      <c r="Q10" s="174"/>
      <c r="R10" s="174"/>
      <c r="S10" s="174"/>
      <c r="T10" s="174"/>
      <c r="U10" s="174"/>
      <c r="V10" s="174"/>
      <c r="W10" s="174"/>
      <c r="X10" s="174"/>
      <c r="Y10" s="174"/>
      <c r="Z10" s="174"/>
      <c r="AA10" s="261"/>
      <c r="AB10" s="258"/>
      <c r="AC10" s="258"/>
      <c r="AD10" s="93"/>
      <c r="AE10" s="37"/>
      <c r="AF10" s="90"/>
      <c r="AG10" s="37"/>
      <c r="AH10" s="170"/>
      <c r="AI10" s="91"/>
      <c r="AJ10" s="37"/>
      <c r="AK10" s="37"/>
      <c r="AL10" s="37"/>
      <c r="AM10" s="21"/>
      <c r="AN10" s="21"/>
      <c r="AO10" s="21"/>
      <c r="AP10" s="21"/>
      <c r="AQ10" s="21"/>
      <c r="AR10" s="21"/>
      <c r="AS10" s="21"/>
      <c r="AT10" s="21"/>
      <c r="AU10" s="21"/>
    </row>
    <row r="11" spans="1:47">
      <c r="B11" t="s">
        <v>10</v>
      </c>
      <c r="C11" s="101">
        <f>'CO Log'!O8</f>
        <v>0</v>
      </c>
      <c r="D11" s="50">
        <f>D9+C11</f>
        <v>0</v>
      </c>
      <c r="E11" s="63">
        <f>D11/$C$8</f>
        <v>0</v>
      </c>
      <c r="F11" s="64">
        <f>D11/$F$8</f>
        <v>0</v>
      </c>
      <c r="G11" s="23"/>
      <c r="H11" s="25"/>
      <c r="I11" s="162">
        <v>0</v>
      </c>
      <c r="J11" s="162">
        <v>0</v>
      </c>
      <c r="K11" s="162">
        <v>0</v>
      </c>
      <c r="L11" s="158"/>
      <c r="M11" s="174"/>
      <c r="N11" s="174"/>
      <c r="O11" s="174"/>
      <c r="P11" s="174"/>
      <c r="Q11" s="174"/>
      <c r="R11" s="174"/>
      <c r="S11" s="174"/>
      <c r="T11" s="174"/>
      <c r="U11" s="174"/>
      <c r="V11" s="174"/>
      <c r="W11" s="174"/>
      <c r="X11" s="174"/>
      <c r="Y11" s="174"/>
      <c r="Z11" s="174"/>
      <c r="AA11" s="282" t="s">
        <v>124</v>
      </c>
      <c r="AB11" s="282"/>
      <c r="AC11" s="282"/>
      <c r="AD11" s="89">
        <f>'CO Log'!O8/$C$8</f>
        <v>0</v>
      </c>
      <c r="AE11" s="93">
        <f>AE9+AD11</f>
        <v>0</v>
      </c>
      <c r="AF11" s="90">
        <f>J11/$K$3</f>
        <v>0</v>
      </c>
      <c r="AG11" s="92">
        <f>K11/$K$3</f>
        <v>0</v>
      </c>
      <c r="AH11" s="171">
        <f>'CO Log'!O8/$AF$3</f>
        <v>0</v>
      </c>
      <c r="AI11" s="91">
        <f>AI9+AH11</f>
        <v>0</v>
      </c>
      <c r="AJ11" s="37"/>
      <c r="AK11" s="37"/>
      <c r="AL11" s="37"/>
      <c r="AM11" s="21"/>
      <c r="AN11" s="21"/>
      <c r="AO11" s="21"/>
      <c r="AP11" s="21"/>
      <c r="AQ11" s="21"/>
      <c r="AR11" s="21"/>
      <c r="AS11" s="21"/>
      <c r="AT11" s="21"/>
      <c r="AU11" s="21"/>
    </row>
    <row r="12" spans="1:47">
      <c r="B12" s="20" t="s">
        <v>9</v>
      </c>
      <c r="C12" s="48">
        <f>C10+C11</f>
        <v>100000</v>
      </c>
      <c r="D12" s="51"/>
      <c r="E12" s="28"/>
      <c r="F12" s="65"/>
      <c r="G12" s="23"/>
      <c r="H12" s="25"/>
      <c r="I12" s="163"/>
      <c r="J12" s="163"/>
      <c r="K12" s="163"/>
      <c r="L12" s="258"/>
      <c r="M12" s="258"/>
      <c r="N12" s="258"/>
      <c r="O12" s="258"/>
      <c r="P12" s="258"/>
      <c r="Q12" s="258"/>
      <c r="R12" s="258"/>
      <c r="S12" s="258"/>
      <c r="T12" s="258"/>
      <c r="U12" s="258"/>
      <c r="V12" s="258"/>
      <c r="W12" s="258"/>
      <c r="X12" s="258"/>
      <c r="Y12" s="258"/>
      <c r="Z12" s="258"/>
      <c r="AA12" s="38"/>
      <c r="AB12" s="38"/>
      <c r="AC12" s="38"/>
      <c r="AD12" s="21"/>
      <c r="AE12" s="21"/>
      <c r="AF12" s="13"/>
      <c r="AG12" s="21"/>
      <c r="AH12" s="170"/>
      <c r="AI12" s="21"/>
      <c r="AJ12" s="37"/>
      <c r="AK12" s="37"/>
      <c r="AL12" s="37"/>
      <c r="AM12" s="21"/>
      <c r="AN12" s="21"/>
      <c r="AO12" s="21"/>
      <c r="AP12" s="21"/>
      <c r="AQ12" s="21"/>
      <c r="AR12" s="21"/>
      <c r="AS12" s="21"/>
      <c r="AT12" s="21"/>
      <c r="AU12" s="21"/>
    </row>
    <row r="13" spans="1:47">
      <c r="B13" t="s">
        <v>11</v>
      </c>
      <c r="C13" s="101">
        <f>'CO Log'!O9</f>
        <v>0</v>
      </c>
      <c r="D13" s="50">
        <f>D11+C13</f>
        <v>0</v>
      </c>
      <c r="E13" s="63">
        <f>D13/$C$8</f>
        <v>0</v>
      </c>
      <c r="F13" s="64">
        <f>D13/$F$8</f>
        <v>0</v>
      </c>
      <c r="G13" s="23"/>
      <c r="H13" s="25"/>
      <c r="I13" s="162">
        <v>0</v>
      </c>
      <c r="J13" s="162">
        <v>0</v>
      </c>
      <c r="K13" s="162">
        <v>0</v>
      </c>
      <c r="L13" s="158"/>
      <c r="M13" s="174"/>
      <c r="N13" s="174"/>
      <c r="O13" s="174"/>
      <c r="P13" s="174"/>
      <c r="Q13" s="174"/>
      <c r="R13" s="174"/>
      <c r="S13" s="174"/>
      <c r="T13" s="174"/>
      <c r="U13" s="174"/>
      <c r="V13" s="174"/>
      <c r="W13" s="174"/>
      <c r="X13" s="174"/>
      <c r="Y13" s="174"/>
      <c r="Z13" s="174"/>
      <c r="AA13" s="282" t="s">
        <v>124</v>
      </c>
      <c r="AB13" s="282"/>
      <c r="AC13" s="282"/>
      <c r="AD13" s="89">
        <f>'CO Log'!O9/$C$8</f>
        <v>0</v>
      </c>
      <c r="AE13" s="93">
        <f>AE11+AD13</f>
        <v>0</v>
      </c>
      <c r="AF13" s="90">
        <f>J13/$K$3</f>
        <v>0</v>
      </c>
      <c r="AG13" s="92">
        <f>K13/$K$3</f>
        <v>0</v>
      </c>
      <c r="AH13" s="171">
        <f>'CO Log'!O9/$AF$3</f>
        <v>0</v>
      </c>
      <c r="AI13" s="91">
        <f>AI11+AH13</f>
        <v>0</v>
      </c>
      <c r="AJ13" s="37"/>
      <c r="AK13" s="37"/>
      <c r="AL13" s="37"/>
      <c r="AM13" s="21"/>
      <c r="AN13" s="21"/>
      <c r="AO13" s="21"/>
      <c r="AP13" s="21"/>
      <c r="AQ13" s="21"/>
      <c r="AR13" s="21"/>
      <c r="AS13" s="21"/>
      <c r="AT13" s="21"/>
      <c r="AU13" s="21"/>
    </row>
    <row r="14" spans="1:47">
      <c r="B14" s="20" t="s">
        <v>9</v>
      </c>
      <c r="C14" s="48">
        <f>C12+C13</f>
        <v>100000</v>
      </c>
      <c r="D14" s="43"/>
      <c r="E14" s="28"/>
      <c r="F14" s="65"/>
      <c r="G14" s="23"/>
      <c r="H14" s="25"/>
      <c r="I14" s="161"/>
      <c r="J14" s="161"/>
      <c r="K14" s="161"/>
      <c r="L14" s="174"/>
      <c r="M14" s="174"/>
      <c r="N14" s="174"/>
      <c r="O14" s="174"/>
      <c r="P14" s="174"/>
      <c r="Q14" s="174"/>
      <c r="R14" s="174"/>
      <c r="S14" s="174"/>
      <c r="T14" s="174"/>
      <c r="U14" s="174"/>
      <c r="V14" s="174"/>
      <c r="W14" s="174"/>
      <c r="X14" s="174"/>
      <c r="Y14" s="174"/>
      <c r="Z14" s="174"/>
      <c r="AA14" s="258"/>
      <c r="AB14" s="258"/>
      <c r="AC14" s="258"/>
      <c r="AD14" s="93"/>
      <c r="AE14" s="93"/>
      <c r="AF14" s="90"/>
      <c r="AG14" s="37"/>
      <c r="AH14" s="170"/>
      <c r="AI14" s="91"/>
      <c r="AJ14" s="37"/>
      <c r="AK14" s="37"/>
      <c r="AL14" s="37"/>
      <c r="AM14" s="21"/>
      <c r="AN14" s="21"/>
      <c r="AO14" s="21"/>
      <c r="AP14" s="21"/>
      <c r="AQ14" s="21"/>
      <c r="AR14" s="21"/>
      <c r="AS14" s="21"/>
      <c r="AT14" s="21"/>
      <c r="AU14" s="21"/>
    </row>
    <row r="15" spans="1:47">
      <c r="B15" t="s">
        <v>12</v>
      </c>
      <c r="C15" s="101">
        <f>'CO Log'!O10</f>
        <v>0</v>
      </c>
      <c r="D15" s="50">
        <f>D13+C15</f>
        <v>0</v>
      </c>
      <c r="E15" s="63">
        <f>D15/$C$8</f>
        <v>0</v>
      </c>
      <c r="F15" s="64">
        <f>D15/$F$8</f>
        <v>0</v>
      </c>
      <c r="G15" s="23"/>
      <c r="H15" s="25"/>
      <c r="I15" s="162">
        <v>0</v>
      </c>
      <c r="J15" s="162">
        <v>0</v>
      </c>
      <c r="K15" s="162">
        <v>0</v>
      </c>
      <c r="L15" s="174"/>
      <c r="M15" s="174"/>
      <c r="N15" s="174"/>
      <c r="O15" s="174"/>
      <c r="P15" s="174"/>
      <c r="Q15" s="174"/>
      <c r="R15" s="174"/>
      <c r="S15" s="174"/>
      <c r="T15" s="174"/>
      <c r="U15" s="174"/>
      <c r="V15" s="174"/>
      <c r="W15" s="174"/>
      <c r="X15" s="174"/>
      <c r="Y15" s="174"/>
      <c r="Z15" s="174"/>
      <c r="AA15" s="282" t="s">
        <v>123</v>
      </c>
      <c r="AB15" s="282"/>
      <c r="AC15" s="282"/>
      <c r="AD15" s="89">
        <f>'CO Log'!O10/$C$8</f>
        <v>0</v>
      </c>
      <c r="AE15" s="93">
        <f>AE13+AD15</f>
        <v>0</v>
      </c>
      <c r="AF15" s="90">
        <f>J15/$K$3</f>
        <v>0</v>
      </c>
      <c r="AG15" s="92">
        <f>K15/$K$3</f>
        <v>0</v>
      </c>
      <c r="AH15" s="171">
        <f>'CO Log'!O10/$AF$3</f>
        <v>0</v>
      </c>
      <c r="AI15" s="91">
        <f>AI13+AH15</f>
        <v>0</v>
      </c>
      <c r="AJ15" s="37"/>
      <c r="AK15" s="37"/>
      <c r="AL15" s="37"/>
      <c r="AM15" s="21"/>
      <c r="AN15" s="21"/>
      <c r="AO15" s="21"/>
      <c r="AP15" s="21"/>
      <c r="AQ15" s="21"/>
      <c r="AR15" s="21"/>
      <c r="AS15" s="21"/>
      <c r="AT15" s="21"/>
      <c r="AU15" s="21"/>
    </row>
    <row r="16" spans="1:47">
      <c r="B16" s="20" t="s">
        <v>9</v>
      </c>
      <c r="C16" s="48">
        <f>C14+C15</f>
        <v>100000</v>
      </c>
      <c r="D16" s="43"/>
      <c r="E16" s="28"/>
      <c r="F16" s="65"/>
      <c r="G16" s="23"/>
      <c r="H16" s="25"/>
      <c r="I16" s="161"/>
      <c r="J16" s="161"/>
      <c r="K16" s="161"/>
      <c r="L16" s="174"/>
      <c r="M16" s="174"/>
      <c r="N16" s="174"/>
      <c r="O16" s="174"/>
      <c r="P16" s="174"/>
      <c r="Q16" s="174"/>
      <c r="R16" s="174"/>
      <c r="S16" s="174"/>
      <c r="T16" s="174"/>
      <c r="U16" s="174"/>
      <c r="V16" s="174"/>
      <c r="W16" s="174"/>
      <c r="X16" s="174"/>
      <c r="Y16" s="174"/>
      <c r="Z16" s="174"/>
      <c r="AA16" s="38"/>
      <c r="AB16" s="38"/>
      <c r="AC16" s="38"/>
      <c r="AD16" s="89"/>
      <c r="AE16" s="89"/>
      <c r="AF16" s="95"/>
      <c r="AG16" s="92"/>
      <c r="AH16" s="170"/>
      <c r="AI16" s="91"/>
      <c r="AJ16" s="37"/>
      <c r="AK16" s="37"/>
      <c r="AL16" s="37"/>
      <c r="AM16" s="21"/>
      <c r="AN16" s="21"/>
      <c r="AO16" s="21"/>
      <c r="AP16" s="21"/>
      <c r="AQ16" s="21"/>
      <c r="AR16" s="21"/>
      <c r="AS16" s="21"/>
      <c r="AT16" s="21"/>
      <c r="AU16" s="21"/>
    </row>
    <row r="17" spans="1:47">
      <c r="B17" t="s">
        <v>13</v>
      </c>
      <c r="C17" s="101">
        <f>'CO Log'!O11</f>
        <v>0</v>
      </c>
      <c r="D17" s="50">
        <f>D15+C17</f>
        <v>0</v>
      </c>
      <c r="E17" s="63">
        <f>D17/$C$8</f>
        <v>0</v>
      </c>
      <c r="F17" s="64">
        <f>D17/$F$8</f>
        <v>0</v>
      </c>
      <c r="G17" s="23"/>
      <c r="H17" s="25"/>
      <c r="I17" s="162">
        <v>0</v>
      </c>
      <c r="J17" s="162">
        <v>0</v>
      </c>
      <c r="K17" s="162">
        <v>0</v>
      </c>
      <c r="L17" s="174"/>
      <c r="M17" s="174"/>
      <c r="N17" s="174"/>
      <c r="O17" s="174"/>
      <c r="P17" s="174"/>
      <c r="Q17" s="174"/>
      <c r="R17" s="174"/>
      <c r="S17" s="174"/>
      <c r="T17" s="174"/>
      <c r="U17" s="174"/>
      <c r="V17" s="174"/>
      <c r="W17" s="174"/>
      <c r="X17" s="174"/>
      <c r="Y17" s="174"/>
      <c r="Z17" s="174"/>
      <c r="AA17" s="282" t="s">
        <v>123</v>
      </c>
      <c r="AB17" s="282"/>
      <c r="AC17" s="282"/>
      <c r="AD17" s="89">
        <f>'CO Log'!O11/$C$8</f>
        <v>0</v>
      </c>
      <c r="AE17" s="89">
        <f>AE15+AD17</f>
        <v>0</v>
      </c>
      <c r="AF17" s="90">
        <f>I17/$K$3</f>
        <v>0</v>
      </c>
      <c r="AG17" s="92">
        <f t="shared" ref="AG17:AG25" si="0">K17/$K$3</f>
        <v>0</v>
      </c>
      <c r="AH17" s="171">
        <f>'CO Log'!O11/$AF$3</f>
        <v>0</v>
      </c>
      <c r="AI17" s="91">
        <f>AI15+AH17</f>
        <v>0</v>
      </c>
      <c r="AJ17" s="37"/>
      <c r="AK17" s="37"/>
      <c r="AL17" s="37"/>
      <c r="AM17" s="21"/>
      <c r="AN17" s="21"/>
      <c r="AO17" s="21"/>
      <c r="AP17" s="21"/>
      <c r="AQ17" s="21"/>
      <c r="AR17" s="21"/>
      <c r="AS17" s="21"/>
      <c r="AT17" s="21"/>
      <c r="AU17" s="21"/>
    </row>
    <row r="18" spans="1:47">
      <c r="B18" s="20" t="s">
        <v>9</v>
      </c>
      <c r="C18" s="48">
        <f>C16+C17</f>
        <v>100000</v>
      </c>
      <c r="D18" s="43"/>
      <c r="E18" s="28"/>
      <c r="F18" s="65"/>
      <c r="G18" s="23"/>
      <c r="H18" s="25"/>
      <c r="I18" s="161"/>
      <c r="J18" s="161"/>
      <c r="K18" s="161"/>
      <c r="L18" s="174"/>
      <c r="M18" s="174"/>
      <c r="N18" s="174"/>
      <c r="O18" s="174"/>
      <c r="P18" s="174"/>
      <c r="Q18" s="174"/>
      <c r="R18" s="174"/>
      <c r="S18" s="174"/>
      <c r="T18" s="174"/>
      <c r="U18" s="174"/>
      <c r="V18" s="174"/>
      <c r="W18" s="174"/>
      <c r="X18" s="174"/>
      <c r="Y18" s="174"/>
      <c r="Z18" s="174"/>
      <c r="AA18" s="38"/>
      <c r="AB18" s="38"/>
      <c r="AC18" s="38"/>
      <c r="AD18" s="89"/>
      <c r="AE18" s="89"/>
      <c r="AF18" s="95"/>
      <c r="AG18" s="92"/>
      <c r="AH18" s="170"/>
      <c r="AI18" s="91"/>
      <c r="AJ18" s="37"/>
      <c r="AK18" s="37"/>
      <c r="AL18" s="37"/>
      <c r="AM18" s="21"/>
      <c r="AN18" s="21"/>
      <c r="AO18" s="21"/>
      <c r="AP18" s="21"/>
      <c r="AQ18" s="21"/>
      <c r="AR18" s="21"/>
      <c r="AS18" s="21"/>
      <c r="AT18" s="21"/>
      <c r="AU18" s="21"/>
    </row>
    <row r="19" spans="1:47">
      <c r="B19" t="s">
        <v>49</v>
      </c>
      <c r="C19" s="101">
        <f>'CO Log'!O12</f>
        <v>0</v>
      </c>
      <c r="D19" s="52">
        <f>D17+C19</f>
        <v>0</v>
      </c>
      <c r="E19" s="63">
        <f>D19/$C$8</f>
        <v>0</v>
      </c>
      <c r="F19" s="64">
        <f>D19/$F$8</f>
        <v>0</v>
      </c>
      <c r="G19" s="23"/>
      <c r="H19" s="25"/>
      <c r="I19" s="160">
        <v>0</v>
      </c>
      <c r="J19" s="160">
        <v>0</v>
      </c>
      <c r="K19" s="160">
        <v>0</v>
      </c>
      <c r="L19" s="158"/>
      <c r="M19" s="174"/>
      <c r="N19" s="174"/>
      <c r="O19" s="174"/>
      <c r="P19" s="174"/>
      <c r="Q19" s="174"/>
      <c r="R19" s="174"/>
      <c r="S19" s="174"/>
      <c r="T19" s="174"/>
      <c r="U19" s="174"/>
      <c r="V19" s="174"/>
      <c r="W19" s="174"/>
      <c r="X19" s="174"/>
      <c r="Y19" s="174"/>
      <c r="Z19" s="174"/>
      <c r="AA19" s="279" t="s">
        <v>92</v>
      </c>
      <c r="AB19" s="279"/>
      <c r="AC19" s="279"/>
      <c r="AD19" s="89">
        <f>'CO Log'!O12/$C$8</f>
        <v>0</v>
      </c>
      <c r="AE19" s="89">
        <f>AE17+AD19</f>
        <v>0</v>
      </c>
      <c r="AF19" s="90">
        <f>J19/$K$3</f>
        <v>0</v>
      </c>
      <c r="AG19" s="92">
        <f t="shared" si="0"/>
        <v>0</v>
      </c>
      <c r="AH19" s="171">
        <f>'CO Log'!O12/$AF$3</f>
        <v>0</v>
      </c>
      <c r="AI19" s="91">
        <f>AI17+AH19</f>
        <v>0</v>
      </c>
      <c r="AJ19" s="37"/>
      <c r="AK19" s="37"/>
      <c r="AL19" s="37"/>
      <c r="AM19" s="21"/>
      <c r="AN19" s="21"/>
      <c r="AO19" s="21"/>
      <c r="AP19" s="21"/>
      <c r="AQ19" s="21"/>
      <c r="AR19" s="21"/>
      <c r="AS19" s="21"/>
      <c r="AT19" s="21"/>
      <c r="AU19" s="21"/>
    </row>
    <row r="20" spans="1:47">
      <c r="B20" s="20" t="s">
        <v>9</v>
      </c>
      <c r="C20" s="48">
        <f>C18+C19</f>
        <v>100000</v>
      </c>
      <c r="D20" s="53"/>
      <c r="E20" s="28"/>
      <c r="F20" s="66"/>
      <c r="G20" s="23"/>
      <c r="H20" s="25"/>
      <c r="I20" s="161"/>
      <c r="J20" s="161"/>
      <c r="K20" s="161"/>
      <c r="L20" s="174"/>
      <c r="M20" s="174"/>
      <c r="N20" s="174"/>
      <c r="O20" s="174"/>
      <c r="P20" s="174"/>
      <c r="Q20" s="174"/>
      <c r="R20" s="174"/>
      <c r="S20" s="174"/>
      <c r="T20" s="174"/>
      <c r="U20" s="174"/>
      <c r="V20" s="174"/>
      <c r="W20" s="174"/>
      <c r="X20" s="174"/>
      <c r="Y20" s="174"/>
      <c r="Z20" s="174"/>
      <c r="AA20" s="38"/>
      <c r="AB20" s="38"/>
      <c r="AC20" s="38"/>
      <c r="AD20" s="89"/>
      <c r="AE20" s="89"/>
      <c r="AF20" s="95"/>
      <c r="AG20" s="92"/>
      <c r="AH20" s="170"/>
      <c r="AI20" s="91"/>
      <c r="AJ20" s="37"/>
      <c r="AK20" s="37"/>
      <c r="AL20" s="37"/>
      <c r="AM20" s="21"/>
      <c r="AN20" s="21"/>
      <c r="AO20" s="21"/>
      <c r="AP20" s="21"/>
      <c r="AQ20" s="21"/>
      <c r="AR20" s="21"/>
      <c r="AS20" s="21"/>
      <c r="AT20" s="21"/>
      <c r="AU20" s="21"/>
    </row>
    <row r="21" spans="1:47">
      <c r="B21" t="s">
        <v>50</v>
      </c>
      <c r="C21" s="101">
        <f>'CO Log'!O13</f>
        <v>0</v>
      </c>
      <c r="D21" s="52">
        <f>D19+C21</f>
        <v>0</v>
      </c>
      <c r="E21" s="63">
        <f>D21/$C$8</f>
        <v>0</v>
      </c>
      <c r="F21" s="64">
        <f>D21/$F$8</f>
        <v>0</v>
      </c>
      <c r="G21" s="23"/>
      <c r="H21" s="25"/>
      <c r="I21" s="160">
        <v>0</v>
      </c>
      <c r="J21" s="160">
        <v>0</v>
      </c>
      <c r="K21" s="160">
        <v>0</v>
      </c>
      <c r="L21" s="158"/>
      <c r="M21" s="174"/>
      <c r="N21" s="174"/>
      <c r="O21" s="174"/>
      <c r="P21" s="174"/>
      <c r="Q21" s="174"/>
      <c r="R21" s="174"/>
      <c r="S21" s="174"/>
      <c r="T21" s="174"/>
      <c r="U21" s="174"/>
      <c r="V21" s="174"/>
      <c r="W21" s="174"/>
      <c r="X21" s="174"/>
      <c r="Y21" s="174"/>
      <c r="Z21" s="174"/>
      <c r="AA21" s="279" t="s">
        <v>92</v>
      </c>
      <c r="AB21" s="279"/>
      <c r="AC21" s="279"/>
      <c r="AD21" s="89">
        <f>'CO Log'!O13/$C$8</f>
        <v>0</v>
      </c>
      <c r="AE21" s="89">
        <f>AE19+AD21</f>
        <v>0</v>
      </c>
      <c r="AF21" s="90">
        <f>J21/$K$3</f>
        <v>0</v>
      </c>
      <c r="AG21" s="92">
        <f t="shared" si="0"/>
        <v>0</v>
      </c>
      <c r="AH21" s="171">
        <f>'CO Log'!O13/$AF$3</f>
        <v>0</v>
      </c>
      <c r="AI21" s="91">
        <f>AI19+AH21</f>
        <v>0</v>
      </c>
      <c r="AJ21" s="37"/>
      <c r="AK21" s="37"/>
      <c r="AL21" s="37"/>
      <c r="AM21" s="21"/>
      <c r="AN21" s="21"/>
      <c r="AO21" s="21"/>
      <c r="AP21" s="21"/>
      <c r="AQ21" s="21"/>
      <c r="AR21" s="21"/>
      <c r="AS21" s="21"/>
      <c r="AT21" s="21"/>
      <c r="AU21" s="21"/>
    </row>
    <row r="22" spans="1:47">
      <c r="A22" s="12"/>
      <c r="B22" s="20" t="s">
        <v>9</v>
      </c>
      <c r="C22" s="48">
        <f>C20+C21</f>
        <v>100000</v>
      </c>
      <c r="D22" s="53"/>
      <c r="E22" s="28"/>
      <c r="F22" s="66"/>
      <c r="G22" s="23"/>
      <c r="H22" s="25"/>
      <c r="I22" s="161"/>
      <c r="J22" s="161"/>
      <c r="K22" s="161"/>
      <c r="L22" s="174"/>
      <c r="M22" s="174"/>
      <c r="N22" s="174"/>
      <c r="O22" s="174"/>
      <c r="P22" s="174"/>
      <c r="Q22" s="174"/>
      <c r="R22" s="174"/>
      <c r="S22" s="174"/>
      <c r="T22" s="174"/>
      <c r="U22" s="174"/>
      <c r="V22" s="174"/>
      <c r="W22" s="174"/>
      <c r="X22" s="174"/>
      <c r="Y22" s="174"/>
      <c r="Z22" s="174"/>
      <c r="AA22" s="38"/>
      <c r="AB22" s="38"/>
      <c r="AC22" s="38"/>
      <c r="AD22" s="89"/>
      <c r="AE22" s="89"/>
      <c r="AF22" s="95"/>
      <c r="AG22" s="92"/>
      <c r="AH22" s="170"/>
      <c r="AI22" s="91"/>
      <c r="AJ22" s="37"/>
      <c r="AK22" s="37"/>
      <c r="AL22" s="37"/>
      <c r="AM22" s="21"/>
      <c r="AN22" s="21"/>
      <c r="AO22" s="21"/>
      <c r="AP22" s="21"/>
      <c r="AQ22" s="21"/>
      <c r="AR22" s="21"/>
      <c r="AS22" s="21"/>
      <c r="AT22" s="21"/>
      <c r="AU22" s="21"/>
    </row>
    <row r="23" spans="1:47">
      <c r="A23" s="12"/>
      <c r="B23" t="s">
        <v>51</v>
      </c>
      <c r="C23" s="101">
        <f>'CO Log'!O14</f>
        <v>0</v>
      </c>
      <c r="D23" s="52">
        <f>D21+C23</f>
        <v>0</v>
      </c>
      <c r="E23" s="63">
        <f>D23/$C$8</f>
        <v>0</v>
      </c>
      <c r="F23" s="64">
        <f>D23/$F$8</f>
        <v>0</v>
      </c>
      <c r="G23" s="23"/>
      <c r="H23" s="25"/>
      <c r="I23" s="160">
        <v>0</v>
      </c>
      <c r="J23" s="160">
        <v>0</v>
      </c>
      <c r="K23" s="160">
        <v>0</v>
      </c>
      <c r="L23" s="158"/>
      <c r="M23" s="174"/>
      <c r="N23" s="174"/>
      <c r="O23" s="174"/>
      <c r="P23" s="174"/>
      <c r="Q23" s="174"/>
      <c r="R23" s="174"/>
      <c r="S23" s="174"/>
      <c r="T23" s="174"/>
      <c r="U23" s="174"/>
      <c r="V23" s="174"/>
      <c r="W23" s="174"/>
      <c r="X23" s="174"/>
      <c r="Y23" s="174"/>
      <c r="Z23" s="174"/>
      <c r="AA23" s="279" t="s">
        <v>92</v>
      </c>
      <c r="AB23" s="279"/>
      <c r="AC23" s="279"/>
      <c r="AD23" s="89">
        <f>'CO Log'!O14/$C$8</f>
        <v>0</v>
      </c>
      <c r="AE23" s="89">
        <f>AE21+AD23</f>
        <v>0</v>
      </c>
      <c r="AF23" s="90">
        <f>J23/$K$3</f>
        <v>0</v>
      </c>
      <c r="AG23" s="92">
        <f t="shared" si="0"/>
        <v>0</v>
      </c>
      <c r="AH23" s="171">
        <f>'CO Log'!O14/$AF$3</f>
        <v>0</v>
      </c>
      <c r="AI23" s="91">
        <f>AI21+AH23</f>
        <v>0</v>
      </c>
      <c r="AJ23" s="37"/>
      <c r="AK23" s="37"/>
      <c r="AL23" s="37"/>
      <c r="AM23" s="21"/>
      <c r="AN23" s="21"/>
      <c r="AO23" s="21"/>
      <c r="AP23" s="21"/>
      <c r="AQ23" s="21"/>
      <c r="AR23" s="21"/>
      <c r="AS23" s="21"/>
      <c r="AT23" s="21"/>
      <c r="AU23" s="21"/>
    </row>
    <row r="24" spans="1:47">
      <c r="A24" s="12"/>
      <c r="B24" s="20" t="s">
        <v>9</v>
      </c>
      <c r="C24" s="48">
        <f>C22+C23</f>
        <v>100000</v>
      </c>
      <c r="D24" s="53"/>
      <c r="E24" s="28"/>
      <c r="F24" s="66"/>
      <c r="G24" s="23"/>
      <c r="H24" s="25"/>
      <c r="I24" s="164"/>
      <c r="J24" s="164"/>
      <c r="K24" s="164"/>
      <c r="L24" s="258"/>
      <c r="M24" s="258"/>
      <c r="N24" s="258"/>
      <c r="O24" s="258"/>
      <c r="P24" s="258"/>
      <c r="Q24" s="258"/>
      <c r="R24" s="258"/>
      <c r="S24" s="258"/>
      <c r="T24" s="258"/>
      <c r="U24" s="258"/>
      <c r="V24" s="258"/>
      <c r="W24" s="258"/>
      <c r="X24" s="258"/>
      <c r="Y24" s="258"/>
      <c r="Z24" s="258"/>
      <c r="AA24" s="258"/>
      <c r="AB24" s="258"/>
      <c r="AC24" s="258"/>
      <c r="AD24" s="21"/>
      <c r="AE24" s="21"/>
      <c r="AF24" s="21"/>
      <c r="AG24" s="92"/>
      <c r="AH24" s="170"/>
      <c r="AI24" s="21"/>
      <c r="AJ24" s="37"/>
      <c r="AK24" s="37"/>
      <c r="AL24" s="37"/>
      <c r="AM24" s="21"/>
      <c r="AN24" s="21"/>
      <c r="AO24" s="21"/>
      <c r="AP24" s="21"/>
      <c r="AQ24" s="21"/>
      <c r="AR24" s="21"/>
      <c r="AS24" s="21"/>
      <c r="AT24" s="21"/>
      <c r="AU24" s="21"/>
    </row>
    <row r="25" spans="1:47">
      <c r="A25" s="12"/>
      <c r="B25" t="s">
        <v>52</v>
      </c>
      <c r="C25" s="101">
        <f>'CO Log'!O15</f>
        <v>0</v>
      </c>
      <c r="D25" s="52">
        <f>D23+C25</f>
        <v>0</v>
      </c>
      <c r="E25" s="63">
        <f>D25/$C$8</f>
        <v>0</v>
      </c>
      <c r="F25" s="64">
        <f>D25/$F$8</f>
        <v>0</v>
      </c>
      <c r="G25" s="23"/>
      <c r="H25" s="25"/>
      <c r="I25" s="160">
        <v>0</v>
      </c>
      <c r="J25" s="160">
        <v>0</v>
      </c>
      <c r="K25" s="160">
        <v>0</v>
      </c>
      <c r="L25" s="158"/>
      <c r="M25" s="174"/>
      <c r="N25" s="174"/>
      <c r="O25" s="174"/>
      <c r="P25" s="174"/>
      <c r="Q25" s="174"/>
      <c r="R25" s="174"/>
      <c r="S25" s="174"/>
      <c r="T25" s="174"/>
      <c r="U25" s="174"/>
      <c r="V25" s="174"/>
      <c r="W25" s="174"/>
      <c r="X25" s="174"/>
      <c r="Y25" s="174"/>
      <c r="Z25" s="174"/>
      <c r="AA25" s="279" t="s">
        <v>92</v>
      </c>
      <c r="AB25" s="279"/>
      <c r="AC25" s="279"/>
      <c r="AD25" s="89">
        <f>'CO Log'!O15/$C$8</f>
        <v>0</v>
      </c>
      <c r="AE25" s="89">
        <f>AE23+AD25</f>
        <v>0</v>
      </c>
      <c r="AF25" s="90">
        <f>J25/$K$3</f>
        <v>0</v>
      </c>
      <c r="AG25" s="92">
        <f t="shared" si="0"/>
        <v>0</v>
      </c>
      <c r="AH25" s="171">
        <f>'CO Log'!O15/$AF$3</f>
        <v>0</v>
      </c>
      <c r="AI25" s="91">
        <f>AI23+AH25</f>
        <v>0</v>
      </c>
      <c r="AJ25" s="37"/>
      <c r="AK25" s="37"/>
      <c r="AL25" s="37"/>
      <c r="AM25" s="21"/>
      <c r="AN25" s="21"/>
      <c r="AO25" s="21"/>
      <c r="AP25" s="21"/>
      <c r="AQ25" s="21"/>
      <c r="AR25" s="21"/>
      <c r="AS25" s="21"/>
      <c r="AT25" s="21"/>
      <c r="AU25" s="21"/>
    </row>
    <row r="26" spans="1:47">
      <c r="A26" s="12"/>
      <c r="B26" s="20" t="s">
        <v>9</v>
      </c>
      <c r="C26" s="48">
        <f>C24+C25</f>
        <v>100000</v>
      </c>
      <c r="D26" s="53"/>
      <c r="E26" s="28"/>
      <c r="F26" s="66"/>
      <c r="G26" s="23"/>
      <c r="H26" s="25"/>
      <c r="I26" s="158"/>
      <c r="J26" s="158"/>
      <c r="K26" s="161"/>
      <c r="L26" s="174"/>
      <c r="M26" s="174"/>
      <c r="N26" s="174"/>
      <c r="O26" s="174"/>
      <c r="P26" s="174"/>
      <c r="Q26" s="174"/>
      <c r="R26" s="174"/>
      <c r="S26" s="174"/>
      <c r="T26" s="174"/>
      <c r="U26" s="174"/>
      <c r="V26" s="174"/>
      <c r="W26" s="174"/>
      <c r="X26" s="174"/>
      <c r="Y26" s="174"/>
      <c r="Z26" s="174"/>
      <c r="AA26" s="279"/>
      <c r="AB26" s="279"/>
      <c r="AC26" s="279"/>
      <c r="AD26" s="89"/>
      <c r="AE26" s="89"/>
      <c r="AF26" s="90"/>
      <c r="AG26" s="92"/>
      <c r="AH26" s="171"/>
      <c r="AI26" s="91"/>
      <c r="AJ26" s="37"/>
      <c r="AK26" s="37"/>
      <c r="AL26" s="37"/>
      <c r="AM26" s="21"/>
      <c r="AN26" s="21"/>
      <c r="AO26" s="21"/>
      <c r="AP26" s="21"/>
      <c r="AQ26" s="21"/>
      <c r="AR26" s="21"/>
      <c r="AS26" s="21"/>
      <c r="AT26" s="21"/>
      <c r="AU26" s="21"/>
    </row>
    <row r="27" spans="1:47">
      <c r="A27" s="12"/>
      <c r="B27" t="s">
        <v>53</v>
      </c>
      <c r="C27" s="101">
        <f>'CO Log'!O16</f>
        <v>0</v>
      </c>
      <c r="D27" s="52">
        <f>D25+C27</f>
        <v>0</v>
      </c>
      <c r="E27" s="63">
        <f>D27/$C$8</f>
        <v>0</v>
      </c>
      <c r="F27" s="64">
        <f>D27/$F$8</f>
        <v>0</v>
      </c>
      <c r="G27" s="23"/>
      <c r="H27" s="25"/>
      <c r="I27" s="160">
        <v>0</v>
      </c>
      <c r="J27" s="160">
        <v>0</v>
      </c>
      <c r="K27" s="160">
        <v>0</v>
      </c>
      <c r="L27" s="158"/>
      <c r="M27" s="174"/>
      <c r="N27" s="174"/>
      <c r="O27" s="174"/>
      <c r="P27" s="174"/>
      <c r="Q27" s="174"/>
      <c r="R27" s="174"/>
      <c r="S27" s="174"/>
      <c r="T27" s="174"/>
      <c r="U27" s="174"/>
      <c r="V27" s="174"/>
      <c r="W27" s="174"/>
      <c r="X27" s="174"/>
      <c r="Y27" s="174"/>
      <c r="Z27" s="174"/>
      <c r="AA27" s="279" t="s">
        <v>92</v>
      </c>
      <c r="AB27" s="279"/>
      <c r="AC27" s="279"/>
      <c r="AD27" s="89">
        <f>'CO Log'!O16/$C$8</f>
        <v>0</v>
      </c>
      <c r="AE27" s="89">
        <f t="shared" ref="AE27:AE67" si="1">AE25+AD27</f>
        <v>0</v>
      </c>
      <c r="AF27" s="90">
        <f>J27/$K$3</f>
        <v>0</v>
      </c>
      <c r="AG27" s="92">
        <f>K27/$K$3</f>
        <v>0</v>
      </c>
      <c r="AH27" s="171">
        <f>'CO Log'!O17/$AF$3</f>
        <v>0</v>
      </c>
      <c r="AI27" s="91">
        <f t="shared" ref="AI27:AI67" si="2">AI25+AH27</f>
        <v>0</v>
      </c>
      <c r="AJ27" s="37"/>
      <c r="AK27" s="37"/>
      <c r="AL27" s="21"/>
      <c r="AM27" s="21"/>
      <c r="AN27" s="21"/>
      <c r="AO27" s="21"/>
      <c r="AP27" s="21"/>
      <c r="AQ27" s="21"/>
      <c r="AR27" s="21"/>
      <c r="AS27" s="21"/>
      <c r="AT27" s="21"/>
      <c r="AU27" s="21"/>
    </row>
    <row r="28" spans="1:47">
      <c r="A28" s="12"/>
      <c r="B28" s="20" t="s">
        <v>9</v>
      </c>
      <c r="C28" s="48">
        <f>C26+C27</f>
        <v>100000</v>
      </c>
      <c r="D28" s="53"/>
      <c r="E28" s="28"/>
      <c r="F28" s="66"/>
      <c r="G28" s="23"/>
      <c r="H28" s="25"/>
      <c r="I28" s="158"/>
      <c r="J28" s="158"/>
      <c r="K28" s="161"/>
      <c r="L28" s="174"/>
      <c r="M28" s="174"/>
      <c r="N28" s="174"/>
      <c r="O28" s="174"/>
      <c r="P28" s="174"/>
      <c r="Q28" s="174"/>
      <c r="R28" s="174"/>
      <c r="S28" s="174"/>
      <c r="T28" s="174"/>
      <c r="U28" s="174"/>
      <c r="V28" s="174"/>
      <c r="W28" s="174"/>
      <c r="X28" s="174"/>
      <c r="Y28" s="174"/>
      <c r="Z28" s="174"/>
      <c r="AA28" s="279"/>
      <c r="AB28" s="279"/>
      <c r="AC28" s="279"/>
      <c r="AD28" s="89"/>
      <c r="AE28" s="89"/>
      <c r="AF28" s="90"/>
      <c r="AG28" s="92"/>
      <c r="AH28" s="171"/>
      <c r="AI28" s="91"/>
      <c r="AJ28" s="37"/>
      <c r="AK28" s="37"/>
      <c r="AL28" s="21"/>
      <c r="AM28" s="21"/>
      <c r="AN28" s="21"/>
      <c r="AO28" s="21"/>
      <c r="AP28" s="21"/>
      <c r="AQ28" s="21"/>
      <c r="AR28" s="21"/>
      <c r="AS28" s="21"/>
      <c r="AT28" s="21"/>
      <c r="AU28" s="21"/>
    </row>
    <row r="29" spans="1:47">
      <c r="A29" s="12"/>
      <c r="B29" t="s">
        <v>54</v>
      </c>
      <c r="C29" s="101">
        <f>'CO Log'!O17</f>
        <v>0</v>
      </c>
      <c r="D29" s="52">
        <f>D27+C29</f>
        <v>0</v>
      </c>
      <c r="E29" s="63">
        <f>D29/$C$8</f>
        <v>0</v>
      </c>
      <c r="F29" s="64">
        <f>D29/$F$8</f>
        <v>0</v>
      </c>
      <c r="G29" s="23"/>
      <c r="H29" s="25"/>
      <c r="I29" s="160">
        <v>0</v>
      </c>
      <c r="J29" s="160">
        <v>0</v>
      </c>
      <c r="K29" s="160">
        <v>0</v>
      </c>
      <c r="L29" s="158"/>
      <c r="M29" s="174"/>
      <c r="N29" s="174"/>
      <c r="O29" s="174"/>
      <c r="P29" s="174"/>
      <c r="Q29" s="174"/>
      <c r="R29" s="174"/>
      <c r="S29" s="174"/>
      <c r="T29" s="174"/>
      <c r="U29" s="174"/>
      <c r="V29" s="174"/>
      <c r="W29" s="174"/>
      <c r="X29" s="174"/>
      <c r="Y29" s="174"/>
      <c r="Z29" s="174"/>
      <c r="AA29" s="279" t="s">
        <v>92</v>
      </c>
      <c r="AB29" s="279"/>
      <c r="AC29" s="279"/>
      <c r="AD29" s="89">
        <f>'CO Log'!O17/$C$8</f>
        <v>0</v>
      </c>
      <c r="AE29" s="89">
        <f t="shared" si="1"/>
        <v>0</v>
      </c>
      <c r="AF29" s="90">
        <f>J29/$K$3</f>
        <v>0</v>
      </c>
      <c r="AG29" s="92">
        <f>K29/$K$3</f>
        <v>0</v>
      </c>
      <c r="AH29" s="171">
        <f>'CO Log'!O19/$AF$3</f>
        <v>0</v>
      </c>
      <c r="AI29" s="91">
        <f t="shared" si="2"/>
        <v>0</v>
      </c>
      <c r="AJ29" s="37"/>
      <c r="AK29" s="37"/>
      <c r="AL29" s="21"/>
      <c r="AM29" s="21"/>
      <c r="AN29" s="21"/>
      <c r="AO29" s="21"/>
      <c r="AP29" s="21"/>
      <c r="AQ29" s="21"/>
      <c r="AR29" s="21"/>
      <c r="AS29" s="21"/>
      <c r="AT29" s="21"/>
      <c r="AU29" s="21"/>
    </row>
    <row r="30" spans="1:47">
      <c r="A30" s="12"/>
      <c r="B30" s="20" t="s">
        <v>9</v>
      </c>
      <c r="C30" s="48">
        <f>C28+C29</f>
        <v>100000</v>
      </c>
      <c r="D30" s="53"/>
      <c r="E30" s="28"/>
      <c r="F30" s="66"/>
      <c r="G30" s="23"/>
      <c r="H30" s="25"/>
      <c r="I30" s="158"/>
      <c r="J30" s="158"/>
      <c r="K30" s="161"/>
      <c r="L30" s="174"/>
      <c r="M30" s="174"/>
      <c r="N30" s="174"/>
      <c r="O30" s="174"/>
      <c r="P30" s="174"/>
      <c r="Q30" s="174"/>
      <c r="R30" s="174"/>
      <c r="S30" s="174"/>
      <c r="T30" s="174"/>
      <c r="U30" s="174"/>
      <c r="V30" s="174"/>
      <c r="W30" s="174"/>
      <c r="X30" s="174"/>
      <c r="Y30" s="174"/>
      <c r="Z30" s="174"/>
      <c r="AA30" s="279"/>
      <c r="AB30" s="279"/>
      <c r="AC30" s="279"/>
      <c r="AD30" s="89"/>
      <c r="AE30" s="89"/>
      <c r="AF30" s="90"/>
      <c r="AG30" s="92"/>
      <c r="AH30" s="171"/>
      <c r="AI30" s="91"/>
      <c r="AJ30" s="37"/>
      <c r="AK30" s="37"/>
      <c r="AL30" s="21"/>
      <c r="AM30" s="21"/>
      <c r="AN30" s="21"/>
      <c r="AO30" s="21"/>
      <c r="AP30" s="21"/>
      <c r="AQ30" s="21"/>
      <c r="AR30" s="21"/>
      <c r="AS30" s="21"/>
      <c r="AT30" s="21"/>
      <c r="AU30" s="21"/>
    </row>
    <row r="31" spans="1:47">
      <c r="A31" s="12"/>
      <c r="B31" t="s">
        <v>55</v>
      </c>
      <c r="C31" s="101">
        <f>'CO Log'!O18</f>
        <v>0</v>
      </c>
      <c r="D31" s="52">
        <f>D29+C31</f>
        <v>0</v>
      </c>
      <c r="E31" s="63">
        <f>D31/$C$8</f>
        <v>0</v>
      </c>
      <c r="F31" s="64">
        <f>D31/$F$8</f>
        <v>0</v>
      </c>
      <c r="G31" s="23"/>
      <c r="H31" s="25"/>
      <c r="I31" s="160">
        <v>0</v>
      </c>
      <c r="J31" s="160">
        <v>0</v>
      </c>
      <c r="K31" s="160">
        <v>0</v>
      </c>
      <c r="L31" s="158"/>
      <c r="M31" s="174"/>
      <c r="N31" s="174"/>
      <c r="O31" s="174"/>
      <c r="P31" s="174"/>
      <c r="Q31" s="174"/>
      <c r="R31" s="174"/>
      <c r="S31" s="174"/>
      <c r="T31" s="174"/>
      <c r="U31" s="174"/>
      <c r="V31" s="174"/>
      <c r="W31" s="174"/>
      <c r="X31" s="174"/>
      <c r="Y31" s="174"/>
      <c r="Z31" s="174"/>
      <c r="AA31" s="279" t="s">
        <v>92</v>
      </c>
      <c r="AB31" s="279"/>
      <c r="AC31" s="279"/>
      <c r="AD31" s="89">
        <f>'CO Log'!O18/$C$8</f>
        <v>0</v>
      </c>
      <c r="AE31" s="89">
        <f t="shared" si="1"/>
        <v>0</v>
      </c>
      <c r="AF31" s="90">
        <f>J31/$K$3</f>
        <v>0</v>
      </c>
      <c r="AG31" s="92">
        <f>K31/$K$3</f>
        <v>0</v>
      </c>
      <c r="AH31" s="171">
        <f>'CO Log'!O21/$AF$3</f>
        <v>0</v>
      </c>
      <c r="AI31" s="91">
        <f t="shared" si="2"/>
        <v>0</v>
      </c>
      <c r="AJ31" s="37"/>
      <c r="AK31" s="37"/>
      <c r="AL31" s="21"/>
      <c r="AM31" s="21"/>
      <c r="AN31" s="21"/>
      <c r="AO31" s="21"/>
      <c r="AP31" s="21"/>
      <c r="AQ31" s="21"/>
      <c r="AR31" s="21"/>
      <c r="AS31" s="21"/>
      <c r="AT31" s="21"/>
      <c r="AU31" s="21"/>
    </row>
    <row r="32" spans="1:47">
      <c r="A32" s="12"/>
      <c r="B32" s="20" t="s">
        <v>9</v>
      </c>
      <c r="C32" s="48">
        <f>C30+C31</f>
        <v>100000</v>
      </c>
      <c r="D32" s="53"/>
      <c r="E32" s="28"/>
      <c r="F32" s="66"/>
      <c r="G32" s="23"/>
      <c r="H32" s="25"/>
      <c r="I32" s="158"/>
      <c r="J32" s="158"/>
      <c r="K32" s="161"/>
      <c r="L32" s="174"/>
      <c r="M32" s="174"/>
      <c r="N32" s="174"/>
      <c r="O32" s="174"/>
      <c r="P32" s="174"/>
      <c r="Q32" s="174"/>
      <c r="R32" s="174"/>
      <c r="S32" s="174"/>
      <c r="T32" s="174"/>
      <c r="U32" s="174"/>
      <c r="V32" s="174"/>
      <c r="W32" s="174"/>
      <c r="X32" s="174"/>
      <c r="Y32" s="174"/>
      <c r="Z32" s="174"/>
      <c r="AA32" s="279"/>
      <c r="AB32" s="279"/>
      <c r="AC32" s="279"/>
      <c r="AD32" s="89"/>
      <c r="AE32" s="89"/>
      <c r="AF32" s="90"/>
      <c r="AG32" s="92"/>
      <c r="AH32" s="171"/>
      <c r="AI32" s="91"/>
      <c r="AJ32" s="37"/>
      <c r="AK32" s="37"/>
      <c r="AL32" s="21"/>
      <c r="AM32" s="21"/>
      <c r="AN32" s="21"/>
      <c r="AO32" s="21"/>
      <c r="AP32" s="21"/>
      <c r="AQ32" s="21"/>
      <c r="AR32" s="21"/>
      <c r="AS32" s="21"/>
      <c r="AT32" s="21"/>
      <c r="AU32" s="21"/>
    </row>
    <row r="33" spans="1:47">
      <c r="A33" s="12"/>
      <c r="B33" t="s">
        <v>56</v>
      </c>
      <c r="C33" s="101">
        <f>'CO Log'!O19</f>
        <v>0</v>
      </c>
      <c r="D33" s="52">
        <f>D31+C33</f>
        <v>0</v>
      </c>
      <c r="E33" s="63">
        <f>D33/$C$8</f>
        <v>0</v>
      </c>
      <c r="F33" s="64">
        <f>D33/$F$8</f>
        <v>0</v>
      </c>
      <c r="G33" s="23"/>
      <c r="H33" s="25"/>
      <c r="I33" s="160">
        <v>0</v>
      </c>
      <c r="J33" s="160">
        <v>0</v>
      </c>
      <c r="K33" s="160">
        <v>0</v>
      </c>
      <c r="L33" s="158"/>
      <c r="M33" s="174"/>
      <c r="N33" s="174"/>
      <c r="O33" s="174"/>
      <c r="P33" s="174"/>
      <c r="Q33" s="174"/>
      <c r="R33" s="174"/>
      <c r="S33" s="174"/>
      <c r="T33" s="174"/>
      <c r="U33" s="174"/>
      <c r="V33" s="174"/>
      <c r="W33" s="174"/>
      <c r="X33" s="174"/>
      <c r="Y33" s="174"/>
      <c r="Z33" s="174"/>
      <c r="AA33" s="279" t="s">
        <v>92</v>
      </c>
      <c r="AB33" s="279"/>
      <c r="AC33" s="279"/>
      <c r="AD33" s="89">
        <f>'CO Log'!O19/$C$8</f>
        <v>0</v>
      </c>
      <c r="AE33" s="89">
        <f t="shared" si="1"/>
        <v>0</v>
      </c>
      <c r="AF33" s="90">
        <f>J33/$K$3</f>
        <v>0</v>
      </c>
      <c r="AG33" s="92">
        <f>K33/$K$3</f>
        <v>0</v>
      </c>
      <c r="AH33" s="171">
        <f>'CO Log'!O23/$AF$3</f>
        <v>0</v>
      </c>
      <c r="AI33" s="91">
        <f t="shared" si="2"/>
        <v>0</v>
      </c>
      <c r="AJ33" s="37"/>
      <c r="AK33" s="37"/>
      <c r="AL33" s="21"/>
      <c r="AM33" s="21"/>
      <c r="AN33" s="21"/>
      <c r="AO33" s="21"/>
      <c r="AP33" s="21"/>
      <c r="AQ33" s="21"/>
      <c r="AR33" s="21"/>
      <c r="AS33" s="21"/>
      <c r="AT33" s="21"/>
      <c r="AU33" s="21"/>
    </row>
    <row r="34" spans="1:47">
      <c r="A34" s="12"/>
      <c r="B34" s="20" t="s">
        <v>9</v>
      </c>
      <c r="C34" s="48">
        <f>C32+C33</f>
        <v>100000</v>
      </c>
      <c r="D34" s="53"/>
      <c r="E34" s="28"/>
      <c r="F34" s="66"/>
      <c r="G34" s="23"/>
      <c r="H34" s="25"/>
      <c r="I34" s="158"/>
      <c r="J34" s="158"/>
      <c r="K34" s="161"/>
      <c r="L34" s="174"/>
      <c r="M34" s="174"/>
      <c r="N34" s="174"/>
      <c r="O34" s="174"/>
      <c r="P34" s="174"/>
      <c r="Q34" s="174"/>
      <c r="R34" s="174"/>
      <c r="S34" s="174"/>
      <c r="T34" s="174"/>
      <c r="U34" s="174"/>
      <c r="V34" s="174"/>
      <c r="W34" s="174"/>
      <c r="X34" s="174"/>
      <c r="Y34" s="174"/>
      <c r="Z34" s="174"/>
      <c r="AA34" s="279"/>
      <c r="AB34" s="279"/>
      <c r="AC34" s="279"/>
      <c r="AD34" s="89"/>
      <c r="AE34" s="89"/>
      <c r="AF34" s="90"/>
      <c r="AG34" s="92"/>
      <c r="AH34" s="171"/>
      <c r="AI34" s="91"/>
      <c r="AJ34" s="37"/>
      <c r="AK34" s="37"/>
      <c r="AL34" s="21"/>
      <c r="AM34" s="21"/>
      <c r="AN34" s="21"/>
      <c r="AO34" s="21"/>
      <c r="AP34" s="21"/>
      <c r="AQ34" s="21"/>
      <c r="AR34" s="21"/>
      <c r="AS34" s="21"/>
      <c r="AT34" s="21"/>
      <c r="AU34" s="21"/>
    </row>
    <row r="35" spans="1:47">
      <c r="A35" s="12"/>
      <c r="B35" t="s">
        <v>57</v>
      </c>
      <c r="C35" s="101">
        <f>'CO Log'!O20</f>
        <v>0</v>
      </c>
      <c r="D35" s="52">
        <f>D33+C35</f>
        <v>0</v>
      </c>
      <c r="E35" s="63">
        <f>D35/$C$8</f>
        <v>0</v>
      </c>
      <c r="F35" s="64">
        <f>D35/$F$8</f>
        <v>0</v>
      </c>
      <c r="G35" s="23"/>
      <c r="H35" s="25"/>
      <c r="I35" s="160">
        <v>0</v>
      </c>
      <c r="J35" s="160">
        <v>0</v>
      </c>
      <c r="K35" s="160">
        <v>0</v>
      </c>
      <c r="L35" s="158"/>
      <c r="M35" s="174"/>
      <c r="N35" s="174"/>
      <c r="O35" s="174"/>
      <c r="P35" s="174"/>
      <c r="Q35" s="174"/>
      <c r="R35" s="174"/>
      <c r="S35" s="174"/>
      <c r="T35" s="174"/>
      <c r="U35" s="174"/>
      <c r="V35" s="174"/>
      <c r="W35" s="174"/>
      <c r="X35" s="174"/>
      <c r="Y35" s="174"/>
      <c r="Z35" s="174"/>
      <c r="AA35" s="279" t="s">
        <v>92</v>
      </c>
      <c r="AB35" s="279"/>
      <c r="AC35" s="279"/>
      <c r="AD35" s="89">
        <f>'CO Log'!O20/$C$8</f>
        <v>0</v>
      </c>
      <c r="AE35" s="89">
        <f t="shared" si="1"/>
        <v>0</v>
      </c>
      <c r="AF35" s="90">
        <f>J35/$K$3</f>
        <v>0</v>
      </c>
      <c r="AG35" s="92">
        <f>K35/$K$3</f>
        <v>0</v>
      </c>
      <c r="AH35" s="171">
        <f>'CO Log'!O25/$AF$3</f>
        <v>0</v>
      </c>
      <c r="AI35" s="91">
        <f t="shared" si="2"/>
        <v>0</v>
      </c>
      <c r="AJ35" s="37"/>
      <c r="AK35" s="37"/>
      <c r="AL35" s="21"/>
      <c r="AM35" s="21"/>
      <c r="AN35" s="21"/>
      <c r="AO35" s="21"/>
      <c r="AP35" s="21"/>
      <c r="AQ35" s="21"/>
      <c r="AR35" s="21"/>
      <c r="AS35" s="21"/>
      <c r="AT35" s="21"/>
      <c r="AU35" s="21"/>
    </row>
    <row r="36" spans="1:47">
      <c r="A36" s="12"/>
      <c r="B36" s="20" t="s">
        <v>9</v>
      </c>
      <c r="C36" s="48">
        <f>C34+C35</f>
        <v>100000</v>
      </c>
      <c r="D36" s="53"/>
      <c r="E36" s="28"/>
      <c r="F36" s="66"/>
      <c r="G36" s="23"/>
      <c r="H36" s="25"/>
      <c r="I36" s="158"/>
      <c r="J36" s="158"/>
      <c r="K36" s="161"/>
      <c r="L36" s="174"/>
      <c r="M36" s="174"/>
      <c r="N36" s="174"/>
      <c r="O36" s="174"/>
      <c r="P36" s="174"/>
      <c r="Q36" s="174"/>
      <c r="R36" s="174"/>
      <c r="S36" s="174"/>
      <c r="T36" s="174"/>
      <c r="U36" s="174"/>
      <c r="V36" s="174"/>
      <c r="W36" s="174"/>
      <c r="X36" s="174"/>
      <c r="Y36" s="174"/>
      <c r="Z36" s="174"/>
      <c r="AA36" s="279"/>
      <c r="AB36" s="279"/>
      <c r="AC36" s="279"/>
      <c r="AD36" s="89"/>
      <c r="AE36" s="89"/>
      <c r="AF36" s="90"/>
      <c r="AG36" s="92"/>
      <c r="AH36" s="171"/>
      <c r="AI36" s="91"/>
      <c r="AJ36" s="37"/>
      <c r="AK36" s="37"/>
      <c r="AL36" s="21"/>
      <c r="AM36" s="21"/>
      <c r="AN36" s="21"/>
      <c r="AO36" s="21"/>
      <c r="AP36" s="21"/>
      <c r="AQ36" s="21"/>
      <c r="AR36" s="21"/>
      <c r="AS36" s="21"/>
      <c r="AT36" s="21"/>
      <c r="AU36" s="21"/>
    </row>
    <row r="37" spans="1:47">
      <c r="A37" s="12"/>
      <c r="B37" t="s">
        <v>58</v>
      </c>
      <c r="C37" s="101">
        <f>'CO Log'!O21</f>
        <v>0</v>
      </c>
      <c r="D37" s="52">
        <f>D35+C37</f>
        <v>0</v>
      </c>
      <c r="E37" s="63">
        <f>D37/$C$8</f>
        <v>0</v>
      </c>
      <c r="F37" s="64">
        <f>D37/$F$8</f>
        <v>0</v>
      </c>
      <c r="G37" s="23"/>
      <c r="H37" s="25"/>
      <c r="I37" s="160">
        <v>0</v>
      </c>
      <c r="J37" s="160">
        <v>0</v>
      </c>
      <c r="K37" s="160">
        <v>0</v>
      </c>
      <c r="L37" s="158"/>
      <c r="M37" s="174"/>
      <c r="N37" s="174"/>
      <c r="O37" s="174"/>
      <c r="P37" s="174"/>
      <c r="Q37" s="174"/>
      <c r="R37" s="174"/>
      <c r="S37" s="174"/>
      <c r="T37" s="174"/>
      <c r="U37" s="174"/>
      <c r="V37" s="174"/>
      <c r="W37" s="174"/>
      <c r="X37" s="174"/>
      <c r="Y37" s="174"/>
      <c r="Z37" s="174"/>
      <c r="AA37" s="279" t="s">
        <v>92</v>
      </c>
      <c r="AB37" s="279"/>
      <c r="AC37" s="279"/>
      <c r="AD37" s="89">
        <f>'CO Log'!O21/$C$8</f>
        <v>0</v>
      </c>
      <c r="AE37" s="89">
        <f t="shared" si="1"/>
        <v>0</v>
      </c>
      <c r="AF37" s="90">
        <f>J37/$K$3</f>
        <v>0</v>
      </c>
      <c r="AG37" s="92">
        <f>K37/$K$3</f>
        <v>0</v>
      </c>
      <c r="AH37" s="171">
        <f>'CO Log'!O27/$AF$3</f>
        <v>0</v>
      </c>
      <c r="AI37" s="91">
        <f t="shared" si="2"/>
        <v>0</v>
      </c>
      <c r="AJ37" s="37"/>
      <c r="AK37" s="37"/>
      <c r="AL37" s="21"/>
      <c r="AM37" s="21"/>
      <c r="AN37" s="21"/>
      <c r="AO37" s="21"/>
      <c r="AP37" s="21"/>
      <c r="AQ37" s="21"/>
      <c r="AR37" s="21"/>
      <c r="AS37" s="21"/>
      <c r="AT37" s="21"/>
      <c r="AU37" s="21"/>
    </row>
    <row r="38" spans="1:47">
      <c r="A38" s="12"/>
      <c r="B38" s="20" t="s">
        <v>9</v>
      </c>
      <c r="C38" s="48">
        <f>C36+C37</f>
        <v>100000</v>
      </c>
      <c r="D38" s="53"/>
      <c r="E38" s="28"/>
      <c r="F38" s="66"/>
      <c r="G38" s="23"/>
      <c r="H38" s="25"/>
      <c r="I38" s="158"/>
      <c r="J38" s="158"/>
      <c r="K38" s="161"/>
      <c r="L38" s="174"/>
      <c r="M38" s="174"/>
      <c r="N38" s="174"/>
      <c r="O38" s="174"/>
      <c r="P38" s="174"/>
      <c r="Q38" s="174"/>
      <c r="R38" s="174"/>
      <c r="S38" s="174"/>
      <c r="T38" s="174"/>
      <c r="U38" s="174"/>
      <c r="V38" s="174"/>
      <c r="W38" s="174"/>
      <c r="X38" s="174"/>
      <c r="Y38" s="174"/>
      <c r="Z38" s="174"/>
      <c r="AA38" s="279"/>
      <c r="AB38" s="279"/>
      <c r="AC38" s="279"/>
      <c r="AD38" s="89"/>
      <c r="AE38" s="89"/>
      <c r="AF38" s="90"/>
      <c r="AG38" s="92"/>
      <c r="AH38" s="171"/>
      <c r="AI38" s="91"/>
      <c r="AJ38" s="37"/>
      <c r="AK38" s="37"/>
      <c r="AL38" s="21"/>
      <c r="AM38" s="21"/>
      <c r="AN38" s="21"/>
      <c r="AO38" s="21"/>
      <c r="AP38" s="21"/>
      <c r="AQ38" s="21"/>
      <c r="AR38" s="21"/>
      <c r="AS38" s="21"/>
      <c r="AT38" s="21"/>
      <c r="AU38" s="21"/>
    </row>
    <row r="39" spans="1:47">
      <c r="A39" s="15"/>
      <c r="B39" t="s">
        <v>61</v>
      </c>
      <c r="C39" s="101">
        <f>'CO Log'!O22</f>
        <v>0</v>
      </c>
      <c r="D39" s="52">
        <f>D37+C39</f>
        <v>0</v>
      </c>
      <c r="E39" s="63">
        <f>D39/$C$8</f>
        <v>0</v>
      </c>
      <c r="F39" s="64">
        <f>D39/$F$8</f>
        <v>0</v>
      </c>
      <c r="G39" s="29"/>
      <c r="H39" s="29"/>
      <c r="I39" s="160">
        <v>0</v>
      </c>
      <c r="J39" s="160">
        <v>0</v>
      </c>
      <c r="K39" s="160">
        <v>0</v>
      </c>
      <c r="L39" s="158"/>
      <c r="M39" s="174"/>
      <c r="N39" s="174"/>
      <c r="O39" s="174"/>
      <c r="P39" s="174"/>
      <c r="Q39" s="174"/>
      <c r="R39" s="174"/>
      <c r="S39" s="174"/>
      <c r="T39" s="174"/>
      <c r="U39" s="174"/>
      <c r="V39" s="174"/>
      <c r="W39" s="174"/>
      <c r="X39" s="174"/>
      <c r="Y39" s="174"/>
      <c r="Z39" s="174"/>
      <c r="AA39" s="279" t="s">
        <v>92</v>
      </c>
      <c r="AB39" s="279"/>
      <c r="AC39" s="279"/>
      <c r="AD39" s="89">
        <f>'CO Log'!O22/$C$8</f>
        <v>0</v>
      </c>
      <c r="AE39" s="89">
        <f t="shared" si="1"/>
        <v>0</v>
      </c>
      <c r="AF39" s="90">
        <f>J39/$K$3</f>
        <v>0</v>
      </c>
      <c r="AG39" s="92">
        <f>K39/$K$3</f>
        <v>0</v>
      </c>
      <c r="AH39" s="171">
        <f>'CO Log'!O29/$AF$3</f>
        <v>0</v>
      </c>
      <c r="AI39" s="91">
        <f t="shared" si="2"/>
        <v>0</v>
      </c>
      <c r="AJ39" s="37"/>
      <c r="AK39" s="37"/>
      <c r="AL39" s="21"/>
      <c r="AM39" s="21"/>
      <c r="AN39" s="21"/>
      <c r="AO39" s="21"/>
      <c r="AP39" s="21"/>
      <c r="AQ39" s="21"/>
      <c r="AR39" s="21"/>
      <c r="AS39" s="21"/>
      <c r="AT39" s="21"/>
      <c r="AU39" s="21"/>
    </row>
    <row r="40" spans="1:47">
      <c r="A40" s="30"/>
      <c r="B40" s="20" t="s">
        <v>9</v>
      </c>
      <c r="C40" s="48">
        <f>C38+C39</f>
        <v>100000</v>
      </c>
      <c r="D40" s="53"/>
      <c r="E40" s="28"/>
      <c r="F40" s="66"/>
      <c r="G40" s="27"/>
      <c r="H40" s="27"/>
      <c r="I40" s="158"/>
      <c r="J40" s="158"/>
      <c r="K40" s="161"/>
      <c r="L40" s="174"/>
      <c r="M40" s="174"/>
      <c r="N40" s="174"/>
      <c r="O40" s="174"/>
      <c r="P40" s="174"/>
      <c r="Q40" s="174"/>
      <c r="R40" s="174"/>
      <c r="S40" s="174"/>
      <c r="T40" s="174"/>
      <c r="U40" s="174"/>
      <c r="V40" s="174"/>
      <c r="W40" s="174"/>
      <c r="X40" s="174"/>
      <c r="Y40" s="174"/>
      <c r="Z40" s="174"/>
      <c r="AA40" s="279"/>
      <c r="AB40" s="279"/>
      <c r="AC40" s="279"/>
      <c r="AD40" s="89"/>
      <c r="AE40" s="89"/>
      <c r="AF40" s="90"/>
      <c r="AG40" s="92"/>
      <c r="AH40" s="171"/>
      <c r="AI40" s="91"/>
      <c r="AJ40" s="37"/>
      <c r="AK40" s="37"/>
      <c r="AL40" s="21"/>
      <c r="AM40" s="21"/>
      <c r="AN40" s="21"/>
      <c r="AO40" s="21"/>
      <c r="AP40" s="21"/>
      <c r="AQ40" s="21"/>
      <c r="AR40" s="21"/>
      <c r="AS40" s="21"/>
      <c r="AT40" s="21"/>
      <c r="AU40" s="21"/>
    </row>
    <row r="41" spans="1:47">
      <c r="B41" t="s">
        <v>62</v>
      </c>
      <c r="C41" s="101">
        <f>'CO Log'!O23</f>
        <v>0</v>
      </c>
      <c r="D41" s="52">
        <f>D39+C41</f>
        <v>0</v>
      </c>
      <c r="E41" s="63">
        <f>D41/$C$8</f>
        <v>0</v>
      </c>
      <c r="F41" s="64">
        <f>D41/$F$8</f>
        <v>0</v>
      </c>
      <c r="I41" s="160">
        <v>0</v>
      </c>
      <c r="J41" s="160">
        <v>0</v>
      </c>
      <c r="K41" s="160">
        <v>0</v>
      </c>
      <c r="L41" s="158"/>
      <c r="M41" s="174"/>
      <c r="N41" s="174"/>
      <c r="O41" s="174"/>
      <c r="P41" s="174"/>
      <c r="Q41" s="174"/>
      <c r="R41" s="174"/>
      <c r="S41" s="174"/>
      <c r="T41" s="174"/>
      <c r="U41" s="174"/>
      <c r="V41" s="174"/>
      <c r="W41" s="174"/>
      <c r="X41" s="174"/>
      <c r="Y41" s="174"/>
      <c r="Z41" s="174"/>
      <c r="AA41" s="279" t="s">
        <v>92</v>
      </c>
      <c r="AB41" s="279"/>
      <c r="AC41" s="279"/>
      <c r="AD41" s="89">
        <f>'CO Log'!O23/$C$8</f>
        <v>0</v>
      </c>
      <c r="AE41" s="89">
        <f t="shared" si="1"/>
        <v>0</v>
      </c>
      <c r="AF41" s="90">
        <f>J41/$K$3</f>
        <v>0</v>
      </c>
      <c r="AG41" s="92">
        <f>K41/$K$3</f>
        <v>0</v>
      </c>
      <c r="AH41" s="171">
        <f>'CO Log'!O31/$AF$3</f>
        <v>0</v>
      </c>
      <c r="AI41" s="91">
        <f t="shared" si="2"/>
        <v>0</v>
      </c>
      <c r="AJ41" s="37"/>
      <c r="AK41" s="37"/>
      <c r="AL41" s="21"/>
      <c r="AM41" s="21"/>
      <c r="AN41" s="21"/>
      <c r="AO41" s="21"/>
      <c r="AP41" s="21"/>
      <c r="AQ41" s="21"/>
      <c r="AR41" s="21"/>
      <c r="AS41" s="21"/>
      <c r="AT41" s="21"/>
      <c r="AU41" s="21"/>
    </row>
    <row r="42" spans="1:47">
      <c r="B42" s="20" t="s">
        <v>9</v>
      </c>
      <c r="C42" s="48">
        <f>C40+C41</f>
        <v>100000</v>
      </c>
      <c r="D42" s="53"/>
      <c r="E42" s="28"/>
      <c r="F42" s="66"/>
      <c r="I42" s="158"/>
      <c r="J42" s="158"/>
      <c r="K42" s="161"/>
      <c r="L42" s="174"/>
      <c r="M42" s="174"/>
      <c r="N42" s="174"/>
      <c r="O42" s="174"/>
      <c r="P42" s="174"/>
      <c r="Q42" s="174"/>
      <c r="R42" s="174"/>
      <c r="S42" s="174"/>
      <c r="T42" s="174"/>
      <c r="U42" s="174"/>
      <c r="V42" s="174"/>
      <c r="W42" s="174"/>
      <c r="X42" s="174"/>
      <c r="Y42" s="174"/>
      <c r="Z42" s="174"/>
      <c r="AA42" s="279"/>
      <c r="AB42" s="279"/>
      <c r="AC42" s="279"/>
      <c r="AD42" s="89"/>
      <c r="AE42" s="89"/>
      <c r="AF42" s="90"/>
      <c r="AG42" s="92"/>
      <c r="AH42" s="171"/>
      <c r="AI42" s="91"/>
      <c r="AJ42" s="37"/>
      <c r="AK42" s="37"/>
      <c r="AL42" s="21"/>
      <c r="AM42" s="21"/>
      <c r="AN42" s="21"/>
      <c r="AO42" s="21"/>
      <c r="AP42" s="21"/>
      <c r="AQ42" s="21"/>
      <c r="AR42" s="21"/>
      <c r="AS42" s="21"/>
      <c r="AT42" s="21"/>
      <c r="AU42" s="21"/>
    </row>
    <row r="43" spans="1:47">
      <c r="B43" t="s">
        <v>63</v>
      </c>
      <c r="C43" s="101">
        <f>'CO Log'!O24</f>
        <v>0</v>
      </c>
      <c r="D43" s="52">
        <f>D41+C43</f>
        <v>0</v>
      </c>
      <c r="E43" s="63">
        <f>D43/$C$8</f>
        <v>0</v>
      </c>
      <c r="F43" s="64">
        <f>D43/$F$8</f>
        <v>0</v>
      </c>
      <c r="I43" s="160">
        <v>0</v>
      </c>
      <c r="J43" s="160">
        <v>0</v>
      </c>
      <c r="K43" s="160">
        <v>0</v>
      </c>
      <c r="L43" s="158"/>
      <c r="M43" s="174"/>
      <c r="N43" s="174"/>
      <c r="O43" s="174"/>
      <c r="P43" s="174"/>
      <c r="Q43" s="174"/>
      <c r="R43" s="174"/>
      <c r="S43" s="174"/>
      <c r="T43" s="174"/>
      <c r="U43" s="174"/>
      <c r="V43" s="174"/>
      <c r="W43" s="174"/>
      <c r="X43" s="174"/>
      <c r="Y43" s="174"/>
      <c r="Z43" s="174"/>
      <c r="AA43" s="279" t="s">
        <v>92</v>
      </c>
      <c r="AB43" s="279"/>
      <c r="AC43" s="279"/>
      <c r="AD43" s="89">
        <f>'CO Log'!O24/$C$8</f>
        <v>0</v>
      </c>
      <c r="AE43" s="89">
        <f t="shared" si="1"/>
        <v>0</v>
      </c>
      <c r="AF43" s="90">
        <f>J43/$K$3</f>
        <v>0</v>
      </c>
      <c r="AG43" s="92">
        <f>K43/$K$3</f>
        <v>0</v>
      </c>
      <c r="AH43" s="171">
        <f>'CO Log'!O37/$AF$3</f>
        <v>0</v>
      </c>
      <c r="AI43" s="91">
        <f t="shared" si="2"/>
        <v>0</v>
      </c>
      <c r="AJ43" s="37"/>
      <c r="AK43" s="37"/>
      <c r="AL43" s="21"/>
      <c r="AM43" s="21"/>
      <c r="AN43" s="21"/>
      <c r="AO43" s="21"/>
      <c r="AP43" s="21"/>
      <c r="AQ43" s="21"/>
      <c r="AR43" s="21"/>
      <c r="AS43" s="21"/>
      <c r="AT43" s="21"/>
      <c r="AU43" s="21"/>
    </row>
    <row r="44" spans="1:47">
      <c r="B44" s="20" t="s">
        <v>9</v>
      </c>
      <c r="C44" s="48">
        <f>C42+C43</f>
        <v>100000</v>
      </c>
      <c r="D44" s="53"/>
      <c r="E44" s="28"/>
      <c r="F44" s="66"/>
      <c r="I44" s="158"/>
      <c r="J44" s="158"/>
      <c r="K44" s="161"/>
      <c r="L44" s="174"/>
      <c r="M44" s="174"/>
      <c r="N44" s="174"/>
      <c r="O44" s="174"/>
      <c r="P44" s="174"/>
      <c r="Q44" s="174"/>
      <c r="R44" s="174"/>
      <c r="S44" s="174"/>
      <c r="T44" s="174"/>
      <c r="U44" s="174"/>
      <c r="V44" s="174"/>
      <c r="W44" s="174"/>
      <c r="X44" s="174"/>
      <c r="Y44" s="174"/>
      <c r="Z44" s="174"/>
      <c r="AA44" s="279"/>
      <c r="AB44" s="279"/>
      <c r="AC44" s="279"/>
      <c r="AD44" s="89"/>
      <c r="AE44" s="89"/>
      <c r="AF44" s="90"/>
      <c r="AG44" s="92"/>
      <c r="AH44" s="171"/>
      <c r="AI44" s="91"/>
      <c r="AJ44" s="37"/>
      <c r="AK44" s="37"/>
      <c r="AL44" s="21"/>
      <c r="AM44" s="21"/>
      <c r="AN44" s="21"/>
      <c r="AO44" s="21"/>
      <c r="AP44" s="21"/>
      <c r="AQ44" s="21"/>
      <c r="AR44" s="21"/>
      <c r="AS44" s="21"/>
      <c r="AT44" s="21"/>
      <c r="AU44" s="21"/>
    </row>
    <row r="45" spans="1:47">
      <c r="B45" t="s">
        <v>64</v>
      </c>
      <c r="C45" s="101">
        <f>'CO Log'!O25</f>
        <v>0</v>
      </c>
      <c r="D45" s="52">
        <f>D43+C45</f>
        <v>0</v>
      </c>
      <c r="E45" s="63">
        <f>D45/$C$8</f>
        <v>0</v>
      </c>
      <c r="F45" s="64">
        <f>D45/$F$8</f>
        <v>0</v>
      </c>
      <c r="I45" s="160">
        <v>0</v>
      </c>
      <c r="J45" s="160">
        <v>0</v>
      </c>
      <c r="K45" s="160">
        <v>0</v>
      </c>
      <c r="L45" s="158"/>
      <c r="M45" s="174"/>
      <c r="N45" s="174"/>
      <c r="O45" s="174"/>
      <c r="P45" s="174"/>
      <c r="Q45" s="174"/>
      <c r="R45" s="174"/>
      <c r="S45" s="174"/>
      <c r="T45" s="174"/>
      <c r="U45" s="174"/>
      <c r="V45" s="174"/>
      <c r="W45" s="174"/>
      <c r="X45" s="174"/>
      <c r="Y45" s="174"/>
      <c r="Z45" s="174"/>
      <c r="AA45" s="279" t="s">
        <v>92</v>
      </c>
      <c r="AB45" s="279"/>
      <c r="AC45" s="279"/>
      <c r="AD45" s="89">
        <f>'CO Log'!O25/$C$8</f>
        <v>0</v>
      </c>
      <c r="AE45" s="89">
        <f t="shared" si="1"/>
        <v>0</v>
      </c>
      <c r="AF45" s="90">
        <f>J45/$K$3</f>
        <v>0</v>
      </c>
      <c r="AG45" s="92">
        <f>K45/$K$3</f>
        <v>0</v>
      </c>
      <c r="AH45" s="171">
        <f>'CO Log'!O39/$AF$3</f>
        <v>0</v>
      </c>
      <c r="AI45" s="91">
        <f t="shared" si="2"/>
        <v>0</v>
      </c>
      <c r="AJ45" s="37"/>
      <c r="AK45" s="37"/>
      <c r="AL45" s="21"/>
      <c r="AM45" s="21"/>
      <c r="AN45" s="21"/>
      <c r="AO45" s="21"/>
      <c r="AP45" s="21"/>
      <c r="AQ45" s="21"/>
      <c r="AR45" s="21"/>
      <c r="AS45" s="21"/>
      <c r="AT45" s="21"/>
      <c r="AU45" s="21"/>
    </row>
    <row r="46" spans="1:47">
      <c r="B46" s="20" t="s">
        <v>9</v>
      </c>
      <c r="C46" s="48">
        <f>C44+C45</f>
        <v>100000</v>
      </c>
      <c r="D46" s="53"/>
      <c r="E46" s="28"/>
      <c r="F46" s="66"/>
      <c r="I46" s="158"/>
      <c r="J46" s="158"/>
      <c r="K46" s="161"/>
      <c r="L46" s="174"/>
      <c r="M46" s="174"/>
      <c r="N46" s="174"/>
      <c r="O46" s="174"/>
      <c r="P46" s="174"/>
      <c r="Q46" s="174"/>
      <c r="R46" s="174"/>
      <c r="S46" s="174"/>
      <c r="T46" s="174"/>
      <c r="U46" s="174"/>
      <c r="V46" s="174"/>
      <c r="W46" s="174"/>
      <c r="X46" s="174"/>
      <c r="Y46" s="174"/>
      <c r="Z46" s="174"/>
      <c r="AA46" s="279"/>
      <c r="AB46" s="279"/>
      <c r="AC46" s="279"/>
      <c r="AD46" s="89"/>
      <c r="AE46" s="89"/>
      <c r="AF46" s="90"/>
      <c r="AG46" s="92"/>
      <c r="AH46" s="171"/>
      <c r="AI46" s="91"/>
      <c r="AJ46" s="37"/>
      <c r="AK46" s="37"/>
      <c r="AL46" s="21"/>
      <c r="AM46" s="21"/>
      <c r="AN46" s="21"/>
      <c r="AO46" s="21"/>
      <c r="AP46" s="21"/>
      <c r="AQ46" s="21"/>
      <c r="AR46" s="21"/>
      <c r="AS46" s="21"/>
      <c r="AT46" s="21"/>
      <c r="AU46" s="21"/>
    </row>
    <row r="47" spans="1:47">
      <c r="B47" t="s">
        <v>65</v>
      </c>
      <c r="C47" s="101">
        <f>'CO Log'!O26</f>
        <v>0</v>
      </c>
      <c r="D47" s="52">
        <f>D45+C47</f>
        <v>0</v>
      </c>
      <c r="E47" s="63">
        <f>D47/$C$8</f>
        <v>0</v>
      </c>
      <c r="F47" s="64">
        <f>D47/$F$8</f>
        <v>0</v>
      </c>
      <c r="I47" s="160">
        <v>0</v>
      </c>
      <c r="J47" s="160">
        <v>0</v>
      </c>
      <c r="K47" s="160">
        <v>0</v>
      </c>
      <c r="L47" s="158"/>
      <c r="M47" s="174"/>
      <c r="N47" s="174"/>
      <c r="O47" s="174"/>
      <c r="P47" s="174"/>
      <c r="Q47" s="174"/>
      <c r="R47" s="174"/>
      <c r="S47" s="174"/>
      <c r="T47" s="174"/>
      <c r="U47" s="174"/>
      <c r="V47" s="174"/>
      <c r="W47" s="174"/>
      <c r="X47" s="174"/>
      <c r="Y47" s="174"/>
      <c r="Z47" s="174"/>
      <c r="AA47" s="279" t="s">
        <v>92</v>
      </c>
      <c r="AB47" s="279"/>
      <c r="AC47" s="279"/>
      <c r="AD47" s="89">
        <f>'CO Log'!O26/$C$8</f>
        <v>0</v>
      </c>
      <c r="AE47" s="89">
        <f t="shared" si="1"/>
        <v>0</v>
      </c>
      <c r="AF47" s="90">
        <f>J47/$K$3</f>
        <v>0</v>
      </c>
      <c r="AG47" s="92">
        <f>K47/$K$3</f>
        <v>0</v>
      </c>
      <c r="AH47" s="171">
        <f>'CO Log'!O41/$AF$3</f>
        <v>0</v>
      </c>
      <c r="AI47" s="91">
        <f t="shared" si="2"/>
        <v>0</v>
      </c>
      <c r="AJ47" s="37"/>
      <c r="AK47" s="37"/>
    </row>
    <row r="48" spans="1:47">
      <c r="B48" s="20" t="s">
        <v>9</v>
      </c>
      <c r="C48" s="48">
        <f>C46+C47</f>
        <v>100000</v>
      </c>
      <c r="D48" s="53"/>
      <c r="E48" s="28"/>
      <c r="F48" s="66"/>
      <c r="I48" s="158"/>
      <c r="J48" s="158"/>
      <c r="K48" s="161"/>
      <c r="L48" s="174"/>
      <c r="M48" s="174"/>
      <c r="N48" s="174"/>
      <c r="O48" s="174"/>
      <c r="P48" s="174"/>
      <c r="Q48" s="174"/>
      <c r="R48" s="174"/>
      <c r="S48" s="174"/>
      <c r="T48" s="174"/>
      <c r="U48" s="174"/>
      <c r="V48" s="174"/>
      <c r="W48" s="174"/>
      <c r="X48" s="174"/>
      <c r="Y48" s="174"/>
      <c r="Z48" s="174"/>
      <c r="AA48" s="279"/>
      <c r="AB48" s="279"/>
      <c r="AC48" s="279"/>
      <c r="AD48" s="89"/>
      <c r="AE48" s="89"/>
      <c r="AF48" s="90"/>
      <c r="AG48" s="92"/>
      <c r="AH48" s="171"/>
      <c r="AI48" s="91"/>
      <c r="AJ48" s="37"/>
      <c r="AK48" s="37"/>
    </row>
    <row r="49" spans="2:37">
      <c r="B49" t="s">
        <v>67</v>
      </c>
      <c r="C49" s="101">
        <v>0</v>
      </c>
      <c r="D49" s="52">
        <f>D47+C49</f>
        <v>0</v>
      </c>
      <c r="E49" s="63">
        <f>D49/$C$8</f>
        <v>0</v>
      </c>
      <c r="F49" s="64">
        <f>D49/$F$8</f>
        <v>0</v>
      </c>
      <c r="I49" s="160">
        <v>0</v>
      </c>
      <c r="J49" s="160">
        <v>0</v>
      </c>
      <c r="K49" s="160">
        <v>0</v>
      </c>
      <c r="L49" s="158"/>
      <c r="M49" s="174"/>
      <c r="N49" s="174"/>
      <c r="O49" s="174"/>
      <c r="P49" s="174"/>
      <c r="Q49" s="174"/>
      <c r="R49" s="174"/>
      <c r="S49" s="174"/>
      <c r="T49" s="174"/>
      <c r="U49" s="174"/>
      <c r="V49" s="174"/>
      <c r="W49" s="174"/>
      <c r="X49" s="174"/>
      <c r="Y49" s="174"/>
      <c r="Z49" s="174"/>
      <c r="AA49" s="279" t="s">
        <v>92</v>
      </c>
      <c r="AB49" s="279"/>
      <c r="AC49" s="279"/>
      <c r="AD49" s="89">
        <f>'CO Log'!O27/$C$8</f>
        <v>0</v>
      </c>
      <c r="AE49" s="89">
        <f t="shared" si="1"/>
        <v>0</v>
      </c>
      <c r="AF49" s="90">
        <f>J49/$K$3</f>
        <v>0</v>
      </c>
      <c r="AG49" s="92">
        <f>K49/$K$3</f>
        <v>0</v>
      </c>
      <c r="AH49" s="171">
        <f>'CO Log'!O43/$AF$3</f>
        <v>0</v>
      </c>
      <c r="AI49" s="91">
        <f t="shared" si="2"/>
        <v>0</v>
      </c>
      <c r="AJ49" s="37"/>
      <c r="AK49" s="37"/>
    </row>
    <row r="50" spans="2:37">
      <c r="B50" s="20" t="s">
        <v>9</v>
      </c>
      <c r="C50" s="48">
        <f>C48+C49</f>
        <v>100000</v>
      </c>
      <c r="D50" s="53"/>
      <c r="E50" s="28"/>
      <c r="F50" s="66"/>
      <c r="I50" s="158"/>
      <c r="J50" s="158"/>
      <c r="K50" s="161"/>
      <c r="L50" s="174"/>
      <c r="M50" s="174"/>
      <c r="N50" s="174"/>
      <c r="O50" s="174"/>
      <c r="P50" s="174"/>
      <c r="Q50" s="174"/>
      <c r="R50" s="174"/>
      <c r="S50" s="174"/>
      <c r="T50" s="174"/>
      <c r="U50" s="174"/>
      <c r="V50" s="174"/>
      <c r="W50" s="174"/>
      <c r="X50" s="174"/>
      <c r="Y50" s="174"/>
      <c r="Z50" s="174"/>
      <c r="AA50" s="279"/>
      <c r="AB50" s="279"/>
      <c r="AC50" s="279"/>
      <c r="AD50" s="89"/>
      <c r="AE50" s="89"/>
      <c r="AF50" s="90"/>
      <c r="AG50" s="92"/>
      <c r="AH50" s="171"/>
      <c r="AI50" s="91"/>
      <c r="AJ50" s="37"/>
      <c r="AK50" s="37"/>
    </row>
    <row r="51" spans="2:37">
      <c r="B51" t="s">
        <v>68</v>
      </c>
      <c r="C51" s="101">
        <v>0</v>
      </c>
      <c r="D51" s="52">
        <f>D49+C51</f>
        <v>0</v>
      </c>
      <c r="E51" s="63">
        <f>D51/$C$8</f>
        <v>0</v>
      </c>
      <c r="F51" s="64">
        <f>D51/$F$8</f>
        <v>0</v>
      </c>
      <c r="I51" s="160">
        <v>0</v>
      </c>
      <c r="J51" s="160">
        <v>0</v>
      </c>
      <c r="K51" s="160">
        <v>0</v>
      </c>
      <c r="L51" s="158"/>
      <c r="M51" s="174"/>
      <c r="N51" s="174"/>
      <c r="O51" s="174"/>
      <c r="P51" s="174"/>
      <c r="Q51" s="174"/>
      <c r="R51" s="174"/>
      <c r="S51" s="174"/>
      <c r="T51" s="174"/>
      <c r="U51" s="174"/>
      <c r="V51" s="174"/>
      <c r="W51" s="174"/>
      <c r="X51" s="174"/>
      <c r="Y51" s="174"/>
      <c r="Z51" s="174"/>
      <c r="AA51" s="279" t="s">
        <v>92</v>
      </c>
      <c r="AB51" s="279"/>
      <c r="AC51" s="279"/>
      <c r="AD51" s="89">
        <f>'CO Log'!O28/$C$8</f>
        <v>0</v>
      </c>
      <c r="AE51" s="89">
        <f t="shared" si="1"/>
        <v>0</v>
      </c>
      <c r="AF51" s="90">
        <f>J51/$K$3</f>
        <v>0</v>
      </c>
      <c r="AG51" s="92">
        <f>K51/$K$3</f>
        <v>0</v>
      </c>
      <c r="AH51" s="171">
        <f>'CO Log'!O45/$AF$3</f>
        <v>0</v>
      </c>
      <c r="AI51" s="91">
        <f t="shared" si="2"/>
        <v>0</v>
      </c>
      <c r="AJ51" s="37"/>
      <c r="AK51" s="37"/>
    </row>
    <row r="52" spans="2:37">
      <c r="B52" s="20" t="s">
        <v>9</v>
      </c>
      <c r="C52" s="48">
        <f>C50+C51</f>
        <v>100000</v>
      </c>
      <c r="D52" s="53"/>
      <c r="E52" s="28"/>
      <c r="F52" s="66"/>
      <c r="I52" s="158"/>
      <c r="J52" s="158"/>
      <c r="K52" s="161"/>
      <c r="L52" s="174"/>
      <c r="M52" s="174"/>
      <c r="N52" s="174"/>
      <c r="O52" s="174"/>
      <c r="P52" s="174"/>
      <c r="Q52" s="174"/>
      <c r="R52" s="174"/>
      <c r="S52" s="174"/>
      <c r="T52" s="174"/>
      <c r="U52" s="174"/>
      <c r="V52" s="174"/>
      <c r="W52" s="174"/>
      <c r="X52" s="174"/>
      <c r="Y52" s="174"/>
      <c r="Z52" s="174"/>
      <c r="AA52" s="279"/>
      <c r="AB52" s="279"/>
      <c r="AC52" s="279"/>
      <c r="AD52" s="89"/>
      <c r="AE52" s="89"/>
      <c r="AF52" s="90"/>
      <c r="AG52" s="92"/>
      <c r="AH52" s="171"/>
      <c r="AI52" s="91"/>
      <c r="AJ52" s="37"/>
      <c r="AK52" s="37"/>
    </row>
    <row r="53" spans="2:37">
      <c r="B53" t="s">
        <v>69</v>
      </c>
      <c r="C53" s="101">
        <v>0</v>
      </c>
      <c r="D53" s="52">
        <f>D51+C53</f>
        <v>0</v>
      </c>
      <c r="E53" s="63">
        <f>D53/$C$8</f>
        <v>0</v>
      </c>
      <c r="F53" s="64">
        <f>D53/$F$8</f>
        <v>0</v>
      </c>
      <c r="I53" s="160">
        <v>0</v>
      </c>
      <c r="J53" s="160">
        <v>0</v>
      </c>
      <c r="K53" s="160">
        <v>0</v>
      </c>
      <c r="L53" s="158"/>
      <c r="M53" s="174"/>
      <c r="N53" s="174"/>
      <c r="O53" s="174"/>
      <c r="P53" s="174"/>
      <c r="Q53" s="174"/>
      <c r="R53" s="174"/>
      <c r="S53" s="174"/>
      <c r="T53" s="174"/>
      <c r="U53" s="174"/>
      <c r="V53" s="174"/>
      <c r="W53" s="174"/>
      <c r="X53" s="174"/>
      <c r="Y53" s="174"/>
      <c r="Z53" s="174"/>
      <c r="AA53" s="279" t="s">
        <v>92</v>
      </c>
      <c r="AB53" s="279"/>
      <c r="AC53" s="279"/>
      <c r="AD53" s="89">
        <f>'CO Log'!O29/$C$8</f>
        <v>0</v>
      </c>
      <c r="AE53" s="89">
        <f t="shared" si="1"/>
        <v>0</v>
      </c>
      <c r="AF53" s="90">
        <f>J53/$K$3</f>
        <v>0</v>
      </c>
      <c r="AG53" s="92">
        <f>K53/$K$3</f>
        <v>0</v>
      </c>
      <c r="AH53" s="171">
        <f>'CO Log'!O47/$AF$3</f>
        <v>0</v>
      </c>
      <c r="AI53" s="91">
        <f t="shared" si="2"/>
        <v>0</v>
      </c>
      <c r="AJ53" s="37"/>
      <c r="AK53" s="37"/>
    </row>
    <row r="54" spans="2:37">
      <c r="B54" s="20" t="s">
        <v>9</v>
      </c>
      <c r="C54" s="48">
        <f>C52+C53</f>
        <v>100000</v>
      </c>
      <c r="D54" s="53"/>
      <c r="E54" s="28"/>
      <c r="F54" s="66"/>
      <c r="I54" s="158"/>
      <c r="J54" s="158"/>
      <c r="K54" s="161"/>
      <c r="L54" s="174"/>
      <c r="M54" s="174"/>
      <c r="N54" s="174"/>
      <c r="O54" s="174"/>
      <c r="P54" s="174"/>
      <c r="Q54" s="174"/>
      <c r="R54" s="174"/>
      <c r="S54" s="174"/>
      <c r="T54" s="174"/>
      <c r="U54" s="174"/>
      <c r="V54" s="174"/>
      <c r="W54" s="174"/>
      <c r="X54" s="174"/>
      <c r="Y54" s="174"/>
      <c r="Z54" s="174"/>
      <c r="AA54" s="279"/>
      <c r="AB54" s="279"/>
      <c r="AC54" s="279"/>
      <c r="AD54" s="89"/>
      <c r="AE54" s="89"/>
      <c r="AF54" s="90"/>
      <c r="AG54" s="92"/>
      <c r="AH54" s="171"/>
      <c r="AI54" s="91"/>
      <c r="AJ54" s="37"/>
      <c r="AK54" s="37"/>
    </row>
    <row r="55" spans="2:37">
      <c r="B55" t="s">
        <v>70</v>
      </c>
      <c r="C55" s="101">
        <v>0</v>
      </c>
      <c r="D55" s="52">
        <f>D53+C55</f>
        <v>0</v>
      </c>
      <c r="E55" s="63">
        <f>D55/$C$8</f>
        <v>0</v>
      </c>
      <c r="F55" s="64">
        <f>D55/$F$8</f>
        <v>0</v>
      </c>
      <c r="I55" s="160">
        <v>0</v>
      </c>
      <c r="J55" s="160">
        <v>0</v>
      </c>
      <c r="K55" s="160">
        <v>0</v>
      </c>
      <c r="L55" s="158"/>
      <c r="M55" s="174"/>
      <c r="N55" s="174"/>
      <c r="O55" s="174"/>
      <c r="P55" s="174"/>
      <c r="Q55" s="174"/>
      <c r="R55" s="174"/>
      <c r="S55" s="174"/>
      <c r="T55" s="174"/>
      <c r="U55" s="174"/>
      <c r="V55" s="174"/>
      <c r="W55" s="174"/>
      <c r="X55" s="174"/>
      <c r="Y55" s="174"/>
      <c r="Z55" s="174"/>
      <c r="AA55" s="279" t="s">
        <v>92</v>
      </c>
      <c r="AB55" s="279"/>
      <c r="AC55" s="279"/>
      <c r="AD55" s="89">
        <f>'CO Log'!O30/$C$8</f>
        <v>0</v>
      </c>
      <c r="AE55" s="89">
        <f t="shared" si="1"/>
        <v>0</v>
      </c>
      <c r="AF55" s="90">
        <f>J55/$K$3</f>
        <v>0</v>
      </c>
      <c r="AG55" s="92">
        <f>K55/$K$3</f>
        <v>0</v>
      </c>
      <c r="AH55" s="171">
        <f>'CO Log'!O49/$AF$3</f>
        <v>0</v>
      </c>
      <c r="AI55" s="91">
        <f t="shared" si="2"/>
        <v>0</v>
      </c>
      <c r="AJ55" s="37"/>
      <c r="AK55" s="37"/>
    </row>
    <row r="56" spans="2:37">
      <c r="B56" s="20" t="s">
        <v>9</v>
      </c>
      <c r="C56" s="48">
        <f>C54+C55</f>
        <v>100000</v>
      </c>
      <c r="D56" s="53"/>
      <c r="E56" s="28"/>
      <c r="F56" s="66"/>
      <c r="I56" s="158"/>
      <c r="J56" s="158"/>
      <c r="K56" s="161"/>
      <c r="L56" s="174"/>
      <c r="M56" s="174"/>
      <c r="N56" s="174"/>
      <c r="O56" s="174"/>
      <c r="P56" s="174"/>
      <c r="Q56" s="174"/>
      <c r="R56" s="174"/>
      <c r="S56" s="174"/>
      <c r="T56" s="174"/>
      <c r="U56" s="174"/>
      <c r="V56" s="174"/>
      <c r="W56" s="174"/>
      <c r="X56" s="174"/>
      <c r="Y56" s="174"/>
      <c r="Z56" s="174"/>
      <c r="AA56" s="279"/>
      <c r="AB56" s="279"/>
      <c r="AC56" s="279"/>
      <c r="AD56" s="89"/>
      <c r="AE56" s="89"/>
      <c r="AF56" s="90"/>
      <c r="AG56" s="92"/>
      <c r="AH56" s="171"/>
      <c r="AI56" s="91"/>
      <c r="AJ56" s="37"/>
      <c r="AK56" s="37"/>
    </row>
    <row r="57" spans="2:37">
      <c r="B57" t="s">
        <v>71</v>
      </c>
      <c r="C57" s="101">
        <v>0</v>
      </c>
      <c r="D57" s="52">
        <f>D55+C57</f>
        <v>0</v>
      </c>
      <c r="E57" s="63">
        <f>D57/$C$8</f>
        <v>0</v>
      </c>
      <c r="F57" s="64">
        <f>D57/$F$8</f>
        <v>0</v>
      </c>
      <c r="I57" s="160">
        <v>0</v>
      </c>
      <c r="J57" s="160">
        <v>0</v>
      </c>
      <c r="K57" s="160">
        <v>0</v>
      </c>
      <c r="L57" s="158"/>
      <c r="M57" s="174"/>
      <c r="N57" s="174"/>
      <c r="O57" s="174"/>
      <c r="P57" s="174"/>
      <c r="Q57" s="174"/>
      <c r="R57" s="174"/>
      <c r="S57" s="174"/>
      <c r="T57" s="174"/>
      <c r="U57" s="174"/>
      <c r="V57" s="174"/>
      <c r="W57" s="174"/>
      <c r="X57" s="174"/>
      <c r="Y57" s="174"/>
      <c r="Z57" s="174"/>
      <c r="AA57" s="279" t="s">
        <v>92</v>
      </c>
      <c r="AB57" s="279"/>
      <c r="AC57" s="279"/>
      <c r="AD57" s="89">
        <f>'CO Log'!O31/$C$8</f>
        <v>0</v>
      </c>
      <c r="AE57" s="89">
        <f t="shared" si="1"/>
        <v>0</v>
      </c>
      <c r="AF57" s="90">
        <f>J57/$K$3</f>
        <v>0</v>
      </c>
      <c r="AG57" s="92">
        <f>K57/$K$3</f>
        <v>0</v>
      </c>
      <c r="AH57" s="171">
        <f>'CO Log'!O51/$AF$3</f>
        <v>0</v>
      </c>
      <c r="AI57" s="91">
        <f t="shared" si="2"/>
        <v>0</v>
      </c>
      <c r="AJ57" s="37"/>
      <c r="AK57" s="37"/>
    </row>
    <row r="58" spans="2:37">
      <c r="B58" s="20" t="s">
        <v>9</v>
      </c>
      <c r="C58" s="48">
        <f>C56+C57</f>
        <v>100000</v>
      </c>
      <c r="D58" s="53"/>
      <c r="E58" s="28"/>
      <c r="F58" s="66"/>
      <c r="I58" s="158"/>
      <c r="J58" s="158"/>
      <c r="K58" s="161"/>
      <c r="L58" s="174"/>
      <c r="M58" s="174"/>
      <c r="N58" s="174"/>
      <c r="O58" s="174"/>
      <c r="P58" s="174"/>
      <c r="Q58" s="174"/>
      <c r="R58" s="174"/>
      <c r="S58" s="174"/>
      <c r="T58" s="174"/>
      <c r="U58" s="174"/>
      <c r="V58" s="174"/>
      <c r="W58" s="174"/>
      <c r="X58" s="174"/>
      <c r="Y58" s="174"/>
      <c r="Z58" s="174"/>
      <c r="AA58" s="279"/>
      <c r="AB58" s="279"/>
      <c r="AC58" s="279"/>
      <c r="AD58" s="89"/>
      <c r="AE58" s="89"/>
      <c r="AF58" s="90"/>
      <c r="AG58" s="92"/>
      <c r="AH58" s="171"/>
      <c r="AI58" s="91"/>
      <c r="AJ58" s="37"/>
      <c r="AK58" s="37"/>
    </row>
    <row r="59" spans="2:37">
      <c r="B59" t="s">
        <v>72</v>
      </c>
      <c r="C59" s="101">
        <v>0</v>
      </c>
      <c r="D59" s="52">
        <f>D57+C59</f>
        <v>0</v>
      </c>
      <c r="E59" s="63">
        <f>D59/$C$8</f>
        <v>0</v>
      </c>
      <c r="F59" s="64">
        <f>D59/$F$8</f>
        <v>0</v>
      </c>
      <c r="I59" s="160">
        <v>0</v>
      </c>
      <c r="J59" s="160">
        <v>0</v>
      </c>
      <c r="K59" s="160">
        <v>0</v>
      </c>
      <c r="L59" s="158"/>
      <c r="M59" s="174"/>
      <c r="N59" s="174"/>
      <c r="O59" s="174"/>
      <c r="P59" s="174"/>
      <c r="Q59" s="174"/>
      <c r="R59" s="174"/>
      <c r="S59" s="174"/>
      <c r="T59" s="174"/>
      <c r="U59" s="174"/>
      <c r="V59" s="174"/>
      <c r="W59" s="174"/>
      <c r="X59" s="174"/>
      <c r="Y59" s="174"/>
      <c r="Z59" s="174"/>
      <c r="AA59" s="279" t="s">
        <v>92</v>
      </c>
      <c r="AB59" s="279"/>
      <c r="AC59" s="279"/>
      <c r="AD59" s="89">
        <f>'CO Log'!O32/$C$8</f>
        <v>0</v>
      </c>
      <c r="AE59" s="89">
        <f t="shared" si="1"/>
        <v>0</v>
      </c>
      <c r="AF59" s="90">
        <f>J59/$K$3</f>
        <v>0</v>
      </c>
      <c r="AG59" s="92">
        <f>K59/$K$3</f>
        <v>0</v>
      </c>
      <c r="AH59" s="171">
        <f>'CO Log'!O53/$AF$3</f>
        <v>0</v>
      </c>
      <c r="AI59" s="91">
        <f t="shared" si="2"/>
        <v>0</v>
      </c>
      <c r="AJ59" s="37"/>
      <c r="AK59" s="37"/>
    </row>
    <row r="60" spans="2:37">
      <c r="B60" s="20" t="s">
        <v>9</v>
      </c>
      <c r="C60" s="48">
        <f>C58+C59</f>
        <v>100000</v>
      </c>
      <c r="D60" s="53"/>
      <c r="E60" s="28"/>
      <c r="F60" s="66"/>
      <c r="I60" s="158"/>
      <c r="J60" s="158"/>
      <c r="K60" s="161"/>
      <c r="L60" s="174"/>
      <c r="M60" s="174"/>
      <c r="N60" s="174"/>
      <c r="O60" s="174"/>
      <c r="P60" s="174"/>
      <c r="Q60" s="174"/>
      <c r="R60" s="174"/>
      <c r="S60" s="174"/>
      <c r="T60" s="174"/>
      <c r="U60" s="174"/>
      <c r="V60" s="174"/>
      <c r="W60" s="174"/>
      <c r="X60" s="174"/>
      <c r="Y60" s="174"/>
      <c r="Z60" s="174"/>
      <c r="AA60" s="279"/>
      <c r="AB60" s="279"/>
      <c r="AC60" s="279"/>
      <c r="AD60" s="89"/>
      <c r="AE60" s="89"/>
      <c r="AF60" s="90"/>
      <c r="AG60" s="92"/>
      <c r="AH60" s="171"/>
      <c r="AI60" s="91"/>
      <c r="AJ60" s="37"/>
      <c r="AK60" s="37"/>
    </row>
    <row r="61" spans="2:37">
      <c r="B61" t="s">
        <v>73</v>
      </c>
      <c r="C61" s="101">
        <v>0</v>
      </c>
      <c r="D61" s="52">
        <f>D59+C61</f>
        <v>0</v>
      </c>
      <c r="E61" s="63">
        <f>D61/$C$8</f>
        <v>0</v>
      </c>
      <c r="F61" s="64">
        <f>D61/$F$8</f>
        <v>0</v>
      </c>
      <c r="I61" s="160">
        <v>0</v>
      </c>
      <c r="J61" s="160">
        <v>0</v>
      </c>
      <c r="K61" s="160">
        <v>0</v>
      </c>
      <c r="L61" s="158"/>
      <c r="M61" s="174"/>
      <c r="N61" s="174"/>
      <c r="O61" s="174"/>
      <c r="P61" s="174"/>
      <c r="Q61" s="174"/>
      <c r="R61" s="174"/>
      <c r="S61" s="174"/>
      <c r="T61" s="174"/>
      <c r="U61" s="174"/>
      <c r="V61" s="174"/>
      <c r="W61" s="174"/>
      <c r="X61" s="174"/>
      <c r="Y61" s="174"/>
      <c r="Z61" s="174"/>
      <c r="AA61" s="279" t="s">
        <v>92</v>
      </c>
      <c r="AB61" s="279"/>
      <c r="AC61" s="279"/>
      <c r="AD61" s="89">
        <f>'CO Log'!O33/$C$8</f>
        <v>0</v>
      </c>
      <c r="AE61" s="89">
        <f t="shared" si="1"/>
        <v>0</v>
      </c>
      <c r="AF61" s="90">
        <f>J61/$K$3</f>
        <v>0</v>
      </c>
      <c r="AG61" s="92">
        <f>K61/$K$3</f>
        <v>0</v>
      </c>
      <c r="AH61" s="171">
        <f>'CO Log'!O55/$AF$3</f>
        <v>0</v>
      </c>
      <c r="AI61" s="91">
        <f t="shared" si="2"/>
        <v>0</v>
      </c>
      <c r="AJ61" s="37"/>
      <c r="AK61" s="37"/>
    </row>
    <row r="62" spans="2:37">
      <c r="B62" s="20" t="s">
        <v>9</v>
      </c>
      <c r="C62" s="48">
        <f>C60+C61</f>
        <v>100000</v>
      </c>
      <c r="D62" s="53"/>
      <c r="E62" s="28"/>
      <c r="F62" s="66"/>
      <c r="I62" s="158"/>
      <c r="J62" s="158"/>
      <c r="K62" s="161"/>
      <c r="L62" s="174"/>
      <c r="M62" s="174"/>
      <c r="N62" s="174"/>
      <c r="O62" s="174"/>
      <c r="P62" s="174"/>
      <c r="Q62" s="174"/>
      <c r="R62" s="174"/>
      <c r="S62" s="174"/>
      <c r="T62" s="174"/>
      <c r="U62" s="174"/>
      <c r="V62" s="174"/>
      <c r="W62" s="174"/>
      <c r="X62" s="174"/>
      <c r="Y62" s="174"/>
      <c r="Z62" s="174"/>
      <c r="AA62" s="279"/>
      <c r="AB62" s="279"/>
      <c r="AC62" s="279"/>
      <c r="AD62" s="89"/>
      <c r="AE62" s="89"/>
      <c r="AF62" s="90"/>
      <c r="AG62" s="92"/>
      <c r="AH62" s="171"/>
      <c r="AI62" s="91"/>
      <c r="AJ62" s="37"/>
      <c r="AK62" s="37"/>
    </row>
    <row r="63" spans="2:37">
      <c r="B63" t="s">
        <v>74</v>
      </c>
      <c r="C63" s="101">
        <v>0</v>
      </c>
      <c r="D63" s="52">
        <f>D61+C63</f>
        <v>0</v>
      </c>
      <c r="E63" s="63">
        <f>D63/$C$8</f>
        <v>0</v>
      </c>
      <c r="F63" s="64">
        <f>D63/$F$8</f>
        <v>0</v>
      </c>
      <c r="I63" s="160">
        <v>0</v>
      </c>
      <c r="J63" s="160">
        <v>0</v>
      </c>
      <c r="K63" s="160">
        <v>0</v>
      </c>
      <c r="L63" s="158"/>
      <c r="M63" s="174"/>
      <c r="N63" s="174"/>
      <c r="O63" s="174"/>
      <c r="P63" s="174"/>
      <c r="Q63" s="174"/>
      <c r="R63" s="174"/>
      <c r="S63" s="174"/>
      <c r="T63" s="174"/>
      <c r="U63" s="174"/>
      <c r="V63" s="174"/>
      <c r="W63" s="174"/>
      <c r="X63" s="174"/>
      <c r="Y63" s="174"/>
      <c r="Z63" s="174"/>
      <c r="AA63" s="279" t="s">
        <v>92</v>
      </c>
      <c r="AB63" s="279"/>
      <c r="AC63" s="279"/>
      <c r="AD63" s="89">
        <f>'CO Log'!O34/$C$8</f>
        <v>0</v>
      </c>
      <c r="AE63" s="89">
        <f t="shared" si="1"/>
        <v>0</v>
      </c>
      <c r="AF63" s="90">
        <f>J63/$K$3</f>
        <v>0</v>
      </c>
      <c r="AG63" s="92">
        <f>K63/$K$3</f>
        <v>0</v>
      </c>
      <c r="AH63" s="171">
        <f>'CO Log'!O57/$AF$3</f>
        <v>0</v>
      </c>
      <c r="AI63" s="91">
        <f t="shared" si="2"/>
        <v>0</v>
      </c>
      <c r="AJ63" s="37"/>
      <c r="AK63" s="37"/>
    </row>
    <row r="64" spans="2:37">
      <c r="B64" s="20" t="s">
        <v>9</v>
      </c>
      <c r="C64" s="48">
        <f>C62+C63</f>
        <v>100000</v>
      </c>
      <c r="D64" s="53"/>
      <c r="E64" s="28"/>
      <c r="F64" s="66"/>
      <c r="I64" s="161"/>
      <c r="J64" s="174"/>
      <c r="K64" s="161"/>
      <c r="L64" s="174"/>
      <c r="M64" s="174"/>
      <c r="N64" s="174"/>
      <c r="O64" s="174"/>
      <c r="P64" s="174"/>
      <c r="Q64" s="174"/>
      <c r="R64" s="174"/>
      <c r="S64" s="174"/>
      <c r="T64" s="174"/>
      <c r="U64" s="174"/>
      <c r="V64" s="174"/>
      <c r="W64" s="174"/>
      <c r="X64" s="174"/>
      <c r="Y64" s="174"/>
      <c r="Z64" s="174"/>
      <c r="AA64" s="279"/>
      <c r="AB64" s="279"/>
      <c r="AC64" s="279"/>
      <c r="AD64" s="89"/>
      <c r="AE64" s="89"/>
      <c r="AF64" s="90"/>
      <c r="AG64" s="92"/>
      <c r="AH64" s="171"/>
      <c r="AI64" s="91"/>
      <c r="AJ64" s="37"/>
      <c r="AK64" s="37"/>
    </row>
    <row r="65" spans="2:37">
      <c r="B65" t="s">
        <v>75</v>
      </c>
      <c r="C65" s="101">
        <v>0</v>
      </c>
      <c r="D65" s="52">
        <f>D63+C65</f>
        <v>0</v>
      </c>
      <c r="E65" s="63">
        <f>D65/$C$8</f>
        <v>0</v>
      </c>
      <c r="F65" s="64">
        <f>D65/$F$8</f>
        <v>0</v>
      </c>
      <c r="I65" s="160">
        <v>0</v>
      </c>
      <c r="J65" s="160">
        <v>0</v>
      </c>
      <c r="K65" s="160">
        <v>0</v>
      </c>
      <c r="L65" s="158"/>
      <c r="M65" s="174"/>
      <c r="N65" s="174"/>
      <c r="O65" s="174"/>
      <c r="P65" s="174"/>
      <c r="Q65" s="174"/>
      <c r="R65" s="174"/>
      <c r="S65" s="174"/>
      <c r="T65" s="174"/>
      <c r="U65" s="174"/>
      <c r="V65" s="174"/>
      <c r="W65" s="174"/>
      <c r="X65" s="174"/>
      <c r="Y65" s="174"/>
      <c r="Z65" s="174"/>
      <c r="AA65" s="279" t="s">
        <v>92</v>
      </c>
      <c r="AB65" s="279"/>
      <c r="AC65" s="279"/>
      <c r="AD65" s="89">
        <f>'CO Log'!O35/$C$8</f>
        <v>0</v>
      </c>
      <c r="AE65" s="89">
        <f t="shared" si="1"/>
        <v>0</v>
      </c>
      <c r="AF65" s="90">
        <f>J65/$K$3</f>
        <v>0</v>
      </c>
      <c r="AG65" s="92">
        <f>K65/$K$3</f>
        <v>0</v>
      </c>
      <c r="AH65" s="171">
        <f>'CO Log'!O59/$AF$3</f>
        <v>0</v>
      </c>
      <c r="AI65" s="91">
        <f t="shared" si="2"/>
        <v>0</v>
      </c>
      <c r="AJ65" s="37"/>
      <c r="AK65" s="37"/>
    </row>
    <row r="66" spans="2:37">
      <c r="B66" s="20" t="s">
        <v>9</v>
      </c>
      <c r="C66" s="48">
        <f>C64+C65</f>
        <v>100000</v>
      </c>
      <c r="D66" s="53"/>
      <c r="E66" s="28"/>
      <c r="F66" s="66"/>
      <c r="I66" s="161"/>
      <c r="J66" s="174"/>
      <c r="K66" s="161"/>
      <c r="L66" s="174"/>
      <c r="M66" s="174"/>
      <c r="N66" s="174"/>
      <c r="O66" s="174"/>
      <c r="P66" s="174"/>
      <c r="Q66" s="174"/>
      <c r="R66" s="174"/>
      <c r="S66" s="174"/>
      <c r="T66" s="174"/>
      <c r="U66" s="174"/>
      <c r="V66" s="174"/>
      <c r="W66" s="174"/>
      <c r="X66" s="174"/>
      <c r="Y66" s="174"/>
      <c r="Z66" s="174"/>
      <c r="AA66" s="279"/>
      <c r="AB66" s="279"/>
      <c r="AC66" s="279"/>
      <c r="AD66" s="89"/>
      <c r="AE66" s="89"/>
      <c r="AF66" s="90"/>
      <c r="AG66" s="92"/>
      <c r="AH66" s="171"/>
      <c r="AI66" s="91"/>
      <c r="AJ66" s="37"/>
      <c r="AK66" s="37"/>
    </row>
    <row r="67" spans="2:37">
      <c r="B67" t="s">
        <v>76</v>
      </c>
      <c r="C67" s="101">
        <v>0</v>
      </c>
      <c r="D67" s="52">
        <f>D65+C67</f>
        <v>0</v>
      </c>
      <c r="E67" s="63">
        <f>D67/$C$8</f>
        <v>0</v>
      </c>
      <c r="F67" s="64">
        <f>D67/$F$8</f>
        <v>0</v>
      </c>
      <c r="I67" s="165">
        <v>0</v>
      </c>
      <c r="J67" s="165">
        <v>0</v>
      </c>
      <c r="K67" s="165">
        <v>0</v>
      </c>
      <c r="L67" s="158"/>
      <c r="M67" s="174"/>
      <c r="N67" s="174"/>
      <c r="O67" s="174"/>
      <c r="P67" s="174"/>
      <c r="Q67" s="174"/>
      <c r="R67" s="174"/>
      <c r="S67" s="174"/>
      <c r="T67" s="174"/>
      <c r="U67" s="174"/>
      <c r="V67" s="174"/>
      <c r="W67" s="174"/>
      <c r="X67" s="174"/>
      <c r="Y67" s="174"/>
      <c r="Z67" s="174"/>
      <c r="AA67" s="279" t="s">
        <v>92</v>
      </c>
      <c r="AB67" s="279"/>
      <c r="AC67" s="279"/>
      <c r="AD67" s="89">
        <f>'CO Log'!O36/$C$8</f>
        <v>0</v>
      </c>
      <c r="AE67" s="89">
        <f t="shared" si="1"/>
        <v>0</v>
      </c>
      <c r="AF67" s="90">
        <f>J67/$K$3</f>
        <v>0</v>
      </c>
      <c r="AG67" s="92">
        <f>K67/$K$3</f>
        <v>0</v>
      </c>
      <c r="AH67" s="171">
        <f>'CO Log'!O61/$AF$3</f>
        <v>0</v>
      </c>
      <c r="AI67" s="91">
        <f t="shared" si="2"/>
        <v>0</v>
      </c>
      <c r="AJ67" s="37"/>
      <c r="AK67" s="37"/>
    </row>
    <row r="68" spans="2:37">
      <c r="B68" s="20" t="s">
        <v>9</v>
      </c>
      <c r="C68" s="48">
        <f>C66+C67</f>
        <v>100000</v>
      </c>
      <c r="D68" s="53"/>
      <c r="E68" s="28"/>
      <c r="F68" s="66"/>
      <c r="I68" s="37"/>
      <c r="J68" s="37"/>
      <c r="K68" s="37"/>
      <c r="L68" s="37"/>
      <c r="M68" s="37"/>
      <c r="N68" s="37"/>
      <c r="O68" s="37"/>
      <c r="P68" s="37"/>
      <c r="Q68" s="37"/>
      <c r="R68" s="37"/>
      <c r="S68" s="37"/>
      <c r="T68" s="37"/>
      <c r="U68" s="37"/>
      <c r="V68" s="37"/>
      <c r="W68" s="37"/>
      <c r="X68" s="37"/>
      <c r="Y68" s="37"/>
      <c r="Z68" s="37"/>
      <c r="AA68" s="258"/>
      <c r="AB68" s="258"/>
      <c r="AC68" s="258"/>
      <c r="AD68" s="89"/>
      <c r="AE68" s="89"/>
      <c r="AF68" s="95"/>
      <c r="AG68" s="89"/>
      <c r="AH68" s="91"/>
      <c r="AI68" s="91"/>
      <c r="AJ68" s="37"/>
      <c r="AK68" s="37"/>
    </row>
    <row r="69" spans="2:37">
      <c r="I69" s="37"/>
      <c r="J69" s="96"/>
      <c r="K69" s="21"/>
      <c r="L69" s="37"/>
      <c r="M69" s="37"/>
      <c r="N69" s="37"/>
      <c r="O69" s="37"/>
      <c r="P69" s="37"/>
      <c r="Q69" s="37"/>
      <c r="R69" s="37"/>
      <c r="S69" s="37"/>
      <c r="T69" s="37"/>
      <c r="U69" s="37"/>
      <c r="V69" s="37"/>
      <c r="W69" s="37"/>
      <c r="X69" s="37"/>
      <c r="Y69" s="37"/>
      <c r="Z69" s="37"/>
      <c r="AA69" s="21"/>
      <c r="AB69" s="21"/>
      <c r="AC69" s="21"/>
      <c r="AD69" s="97">
        <f t="shared" ref="AD69:AI69" si="3">SUM(AD9:AD68)</f>
        <v>0</v>
      </c>
      <c r="AE69" s="97">
        <f t="shared" si="3"/>
        <v>0</v>
      </c>
      <c r="AF69" s="97">
        <f t="shared" si="3"/>
        <v>0</v>
      </c>
      <c r="AG69" s="97">
        <f t="shared" si="3"/>
        <v>0</v>
      </c>
      <c r="AH69" s="98">
        <f t="shared" si="3"/>
        <v>0</v>
      </c>
      <c r="AI69" s="98">
        <f t="shared" si="3"/>
        <v>0</v>
      </c>
      <c r="AJ69" s="21"/>
      <c r="AK69" s="21"/>
    </row>
    <row r="70" spans="2:37">
      <c r="I70" s="21"/>
      <c r="J70" s="96"/>
      <c r="K70" s="21"/>
      <c r="L70" s="37"/>
      <c r="M70" s="37"/>
      <c r="N70" s="37"/>
      <c r="O70" s="37"/>
      <c r="P70" s="37"/>
      <c r="Q70" s="37"/>
      <c r="R70" s="37"/>
      <c r="S70" s="37"/>
      <c r="T70" s="37"/>
      <c r="U70" s="37"/>
      <c r="V70" s="37"/>
      <c r="W70" s="37"/>
      <c r="X70" s="37"/>
      <c r="Y70" s="37"/>
      <c r="Z70" s="37"/>
      <c r="AA70" s="21"/>
      <c r="AB70" s="21"/>
      <c r="AC70" s="21"/>
      <c r="AD70" s="89"/>
      <c r="AE70" s="89"/>
      <c r="AF70" s="95"/>
      <c r="AG70" s="21"/>
      <c r="AH70" s="21"/>
      <c r="AI70" s="21"/>
      <c r="AJ70" s="21"/>
      <c r="AK70" s="21"/>
    </row>
    <row r="71" spans="2:37">
      <c r="I71" s="21"/>
      <c r="J71" s="21"/>
      <c r="K71" s="21"/>
      <c r="L71" s="37"/>
      <c r="M71" s="37"/>
      <c r="N71" s="37"/>
      <c r="O71" s="37"/>
      <c r="P71" s="37"/>
      <c r="Q71" s="37"/>
      <c r="R71" s="37"/>
      <c r="S71" s="37"/>
      <c r="T71" s="37"/>
      <c r="U71" s="37"/>
      <c r="V71" s="37"/>
      <c r="W71" s="37"/>
      <c r="X71" s="37"/>
      <c r="Y71" s="37"/>
      <c r="Z71" s="37"/>
      <c r="AA71" s="12" t="s">
        <v>109</v>
      </c>
      <c r="AB71" s="12"/>
      <c r="AC71" s="99">
        <v>0</v>
      </c>
      <c r="AD71" s="89"/>
      <c r="AE71" s="86">
        <f>AC71*AC74</f>
        <v>0</v>
      </c>
      <c r="AF71" s="95"/>
      <c r="AG71" s="21"/>
      <c r="AH71" s="21"/>
      <c r="AI71" s="21"/>
      <c r="AJ71" s="21"/>
      <c r="AK71" s="21"/>
    </row>
    <row r="72" spans="2:37">
      <c r="I72" s="21"/>
      <c r="J72" s="21"/>
      <c r="K72" s="21"/>
      <c r="L72" s="37"/>
      <c r="M72" s="37"/>
      <c r="N72" s="37"/>
      <c r="O72" s="37"/>
      <c r="P72" s="37"/>
      <c r="Q72" s="37"/>
      <c r="R72" s="37"/>
      <c r="S72" s="37"/>
      <c r="T72" s="37"/>
      <c r="U72" s="37"/>
      <c r="V72" s="37"/>
      <c r="W72" s="37"/>
      <c r="X72" s="37"/>
      <c r="Y72" s="37"/>
      <c r="Z72" s="37"/>
      <c r="AA72" s="12" t="s">
        <v>110</v>
      </c>
      <c r="AB72" s="12"/>
      <c r="AC72" s="87"/>
      <c r="AD72" s="89"/>
      <c r="AE72" s="89"/>
      <c r="AF72" s="95"/>
      <c r="AG72" s="21"/>
      <c r="AH72" s="21"/>
      <c r="AI72" s="21"/>
      <c r="AJ72" s="21"/>
      <c r="AK72" s="21"/>
    </row>
    <row r="73" spans="2:37">
      <c r="I73" s="21"/>
      <c r="J73" s="21"/>
      <c r="K73" s="21"/>
      <c r="L73" s="37"/>
      <c r="M73" s="37"/>
      <c r="N73" s="37"/>
      <c r="O73" s="37"/>
      <c r="P73" s="37"/>
      <c r="Q73" s="37"/>
      <c r="R73" s="37"/>
      <c r="S73" s="37"/>
      <c r="T73" s="37"/>
      <c r="U73" s="37"/>
      <c r="V73" s="37"/>
      <c r="W73" s="37"/>
      <c r="X73" s="37"/>
      <c r="Y73" s="37"/>
      <c r="Z73" s="37"/>
      <c r="AA73" s="12" t="s">
        <v>111</v>
      </c>
      <c r="AB73" s="12"/>
      <c r="AC73" s="100"/>
      <c r="AD73" s="89"/>
      <c r="AE73" s="89"/>
      <c r="AF73" s="95"/>
      <c r="AG73" s="21"/>
      <c r="AH73" s="21"/>
      <c r="AI73" s="21"/>
      <c r="AJ73" s="21"/>
      <c r="AK73" s="21"/>
    </row>
    <row r="74" spans="2:37">
      <c r="I74" s="21"/>
      <c r="J74" s="21"/>
      <c r="K74" s="21"/>
      <c r="L74" s="37"/>
      <c r="M74" s="37"/>
      <c r="N74" s="37"/>
      <c r="O74" s="37"/>
      <c r="P74" s="37"/>
      <c r="Q74" s="37"/>
      <c r="R74" s="37"/>
      <c r="S74" s="37"/>
      <c r="T74" s="37"/>
      <c r="U74" s="37"/>
      <c r="V74" s="37"/>
      <c r="W74" s="37"/>
      <c r="X74" s="37"/>
      <c r="Y74" s="37"/>
      <c r="Z74" s="37"/>
      <c r="AA74" s="21"/>
      <c r="AB74" s="21"/>
      <c r="AC74" s="94">
        <f>AC73-AC72</f>
        <v>0</v>
      </c>
      <c r="AD74" s="89"/>
      <c r="AE74" s="89"/>
      <c r="AF74" s="95"/>
      <c r="AG74" s="21"/>
      <c r="AH74" s="21"/>
      <c r="AI74" s="21"/>
      <c r="AJ74" s="21"/>
      <c r="AK74" s="21"/>
    </row>
    <row r="75" spans="2:37">
      <c r="I75" s="21"/>
      <c r="J75" s="21"/>
      <c r="K75" s="21"/>
      <c r="L75" s="37"/>
      <c r="M75" s="37"/>
      <c r="N75" s="37"/>
      <c r="O75" s="37"/>
      <c r="P75" s="37"/>
      <c r="Q75" s="37"/>
      <c r="R75" s="37"/>
      <c r="S75" s="37"/>
      <c r="T75" s="37"/>
      <c r="U75" s="37"/>
      <c r="V75" s="37"/>
      <c r="W75" s="37"/>
      <c r="X75" s="37"/>
      <c r="Y75" s="37"/>
      <c r="Z75" s="37"/>
      <c r="AA75" s="119"/>
      <c r="AB75" s="119"/>
      <c r="AC75" s="87"/>
      <c r="AD75" s="89"/>
      <c r="AE75" s="89"/>
      <c r="AF75" s="95"/>
      <c r="AG75" s="21"/>
      <c r="AH75" s="21"/>
      <c r="AI75" s="21"/>
      <c r="AJ75" s="21"/>
      <c r="AK75" s="21"/>
    </row>
    <row r="76" spans="2:37">
      <c r="I76" s="21"/>
      <c r="J76" s="21"/>
      <c r="K76" s="21"/>
      <c r="L76" s="37"/>
      <c r="M76" s="37"/>
      <c r="N76" s="37"/>
      <c r="O76" s="37"/>
      <c r="P76" s="37"/>
      <c r="Q76" s="37"/>
      <c r="R76" s="37"/>
      <c r="S76" s="37"/>
      <c r="T76" s="37"/>
      <c r="U76" s="37"/>
      <c r="V76" s="37"/>
      <c r="W76" s="37"/>
      <c r="X76" s="37"/>
      <c r="Y76" s="37"/>
      <c r="Z76" s="37"/>
      <c r="AA76" s="119"/>
      <c r="AB76" s="119"/>
      <c r="AC76" s="149"/>
      <c r="AD76" s="89"/>
      <c r="AE76" s="89"/>
      <c r="AF76" s="95"/>
      <c r="AG76" s="21"/>
      <c r="AH76" s="21"/>
      <c r="AI76" s="21"/>
      <c r="AJ76" s="21"/>
      <c r="AK76" s="21"/>
    </row>
    <row r="77" spans="2:37">
      <c r="I77" s="21"/>
      <c r="J77" s="21"/>
      <c r="K77" s="21"/>
      <c r="L77" s="37"/>
      <c r="M77" s="37"/>
      <c r="N77" s="37"/>
      <c r="O77" s="37"/>
      <c r="P77" s="37"/>
      <c r="Q77" s="37"/>
      <c r="R77" s="37"/>
      <c r="S77" s="37"/>
      <c r="T77" s="37"/>
      <c r="U77" s="37"/>
      <c r="V77" s="37"/>
      <c r="W77" s="37"/>
      <c r="X77" s="37"/>
      <c r="Y77" s="37"/>
      <c r="Z77" s="37"/>
      <c r="AA77" s="21"/>
      <c r="AB77" s="21"/>
      <c r="AC77" s="94"/>
      <c r="AD77" s="89"/>
      <c r="AE77" s="89"/>
      <c r="AF77" s="95"/>
      <c r="AG77" s="21"/>
      <c r="AH77" s="21"/>
      <c r="AI77" s="21"/>
      <c r="AJ77" s="21"/>
      <c r="AK77" s="21"/>
    </row>
    <row r="78" spans="2:37">
      <c r="I78" s="21"/>
      <c r="J78" s="21"/>
      <c r="K78" s="21"/>
      <c r="L78" s="37"/>
      <c r="M78" s="37"/>
      <c r="N78" s="37"/>
      <c r="O78" s="37"/>
      <c r="P78" s="37"/>
      <c r="Q78" s="37"/>
      <c r="R78" s="37"/>
      <c r="S78" s="37"/>
      <c r="T78" s="37"/>
      <c r="U78" s="37"/>
      <c r="V78" s="37"/>
      <c r="W78" s="37"/>
      <c r="X78" s="37"/>
      <c r="Y78" s="37"/>
      <c r="Z78" s="37"/>
      <c r="AA78" s="21"/>
      <c r="AB78" s="21"/>
      <c r="AC78" s="21"/>
      <c r="AD78" s="21"/>
      <c r="AE78" s="21"/>
      <c r="AF78" s="21"/>
      <c r="AG78" s="21"/>
      <c r="AH78" s="21"/>
      <c r="AI78" s="21"/>
      <c r="AJ78" s="21"/>
      <c r="AK78" s="21"/>
    </row>
    <row r="79" spans="2:37">
      <c r="I79" s="21"/>
      <c r="J79" s="21"/>
      <c r="K79" s="21"/>
      <c r="L79" s="37"/>
      <c r="M79" s="37"/>
      <c r="N79" s="37"/>
      <c r="O79" s="37"/>
      <c r="P79" s="37"/>
      <c r="Q79" s="37"/>
      <c r="R79" s="37"/>
      <c r="S79" s="37"/>
      <c r="T79" s="37"/>
      <c r="U79" s="37"/>
      <c r="V79" s="37"/>
      <c r="W79" s="37"/>
      <c r="X79" s="37"/>
      <c r="Y79" s="37"/>
      <c r="Z79" s="37"/>
      <c r="AA79" s="21"/>
      <c r="AB79" s="21"/>
      <c r="AC79" s="21"/>
      <c r="AD79" s="21"/>
      <c r="AE79" s="21"/>
      <c r="AF79" s="21"/>
      <c r="AG79" s="21"/>
      <c r="AH79" s="21"/>
      <c r="AI79" s="21"/>
      <c r="AJ79" s="21"/>
      <c r="AK79" s="21"/>
    </row>
    <row r="80" spans="2:37">
      <c r="I80" s="21"/>
      <c r="J80" s="21"/>
      <c r="K80" s="21"/>
      <c r="L80" s="37"/>
      <c r="M80" s="37"/>
      <c r="N80" s="37"/>
      <c r="O80" s="37"/>
      <c r="P80" s="37"/>
      <c r="Q80" s="37"/>
      <c r="R80" s="37"/>
      <c r="S80" s="37"/>
      <c r="T80" s="37"/>
      <c r="U80" s="37"/>
      <c r="V80" s="37"/>
      <c r="W80" s="37"/>
      <c r="X80" s="37"/>
      <c r="Y80" s="37"/>
      <c r="Z80" s="37"/>
      <c r="AA80" s="21"/>
      <c r="AB80" s="21"/>
      <c r="AC80" s="21"/>
      <c r="AD80" s="21"/>
      <c r="AE80" s="21"/>
      <c r="AF80" s="21"/>
      <c r="AG80" s="21"/>
      <c r="AH80" s="21"/>
      <c r="AI80" s="21"/>
      <c r="AJ80" s="21"/>
      <c r="AK80" s="21"/>
    </row>
    <row r="81" spans="9:37">
      <c r="I81" s="21"/>
      <c r="J81" s="21"/>
      <c r="K81" s="21"/>
      <c r="L81" s="37"/>
      <c r="M81" s="37"/>
      <c r="N81" s="37"/>
      <c r="O81" s="37"/>
      <c r="P81" s="37"/>
      <c r="Q81" s="37"/>
      <c r="R81" s="37"/>
      <c r="S81" s="37"/>
      <c r="T81" s="37"/>
      <c r="U81" s="37"/>
      <c r="V81" s="37"/>
      <c r="W81" s="37"/>
      <c r="X81" s="37"/>
      <c r="Y81" s="37"/>
      <c r="Z81" s="37"/>
      <c r="AA81" s="87">
        <v>39447</v>
      </c>
      <c r="AB81" s="87">
        <v>39584</v>
      </c>
      <c r="AC81" s="21">
        <f>AA81-AB81</f>
        <v>-137</v>
      </c>
      <c r="AD81" s="21"/>
      <c r="AE81" s="21"/>
      <c r="AF81" s="21"/>
      <c r="AG81" s="21"/>
      <c r="AH81" s="21"/>
      <c r="AI81" s="21"/>
      <c r="AJ81" s="21"/>
      <c r="AK81" s="21"/>
    </row>
    <row r="82" spans="9:37">
      <c r="I82" s="21"/>
      <c r="J82" s="21"/>
      <c r="K82" s="21"/>
      <c r="L82" s="37"/>
      <c r="M82" s="37"/>
      <c r="N82" s="37"/>
      <c r="O82" s="37"/>
      <c r="P82" s="37"/>
      <c r="Q82" s="37"/>
      <c r="R82" s="37"/>
      <c r="S82" s="37"/>
      <c r="T82" s="37"/>
      <c r="U82" s="37"/>
      <c r="V82" s="37"/>
      <c r="W82" s="37"/>
      <c r="X82" s="37"/>
      <c r="Y82" s="37"/>
      <c r="Z82" s="37"/>
      <c r="AA82" s="87">
        <v>39477</v>
      </c>
      <c r="AB82" s="87">
        <v>39584</v>
      </c>
      <c r="AC82" s="21">
        <f>AA82-AB82</f>
        <v>-107</v>
      </c>
      <c r="AD82" s="21"/>
      <c r="AE82" s="21"/>
      <c r="AF82" s="21"/>
      <c r="AG82" s="21"/>
      <c r="AH82" s="21"/>
      <c r="AI82" s="21"/>
      <c r="AJ82" s="21"/>
      <c r="AK82" s="21"/>
    </row>
    <row r="83" spans="9:37">
      <c r="I83" s="21"/>
      <c r="J83" s="21"/>
      <c r="K83" s="21"/>
      <c r="L83" s="37"/>
      <c r="M83" s="37"/>
      <c r="N83" s="37"/>
      <c r="O83" s="37"/>
      <c r="P83" s="37"/>
      <c r="Q83" s="37"/>
      <c r="R83" s="37"/>
      <c r="S83" s="37"/>
      <c r="T83" s="37"/>
      <c r="U83" s="37"/>
      <c r="V83" s="37"/>
      <c r="W83" s="37"/>
      <c r="X83" s="37"/>
      <c r="Y83" s="37"/>
      <c r="Z83" s="37"/>
      <c r="AA83" s="87">
        <v>39541</v>
      </c>
      <c r="AB83" s="87">
        <v>39584</v>
      </c>
      <c r="AC83" s="21">
        <f>AA83-AB83</f>
        <v>-43</v>
      </c>
      <c r="AD83" s="21"/>
      <c r="AE83" s="21"/>
      <c r="AF83" s="21"/>
      <c r="AG83" s="21"/>
      <c r="AH83" s="21"/>
      <c r="AI83" s="21"/>
      <c r="AJ83" s="21"/>
      <c r="AK83" s="21"/>
    </row>
  </sheetData>
  <mergeCells count="61">
    <mergeCell ref="AA36:AC36"/>
    <mergeCell ref="AB2:AE2"/>
    <mergeCell ref="AD5:AE5"/>
    <mergeCell ref="A2:A3"/>
    <mergeCell ref="AA31:AC31"/>
    <mergeCell ref="AA33:AC33"/>
    <mergeCell ref="AA34:AC34"/>
    <mergeCell ref="AA35:AC35"/>
    <mergeCell ref="A1:D1"/>
    <mergeCell ref="H4:J4"/>
    <mergeCell ref="AA23:AC23"/>
    <mergeCell ref="AA25:AC25"/>
    <mergeCell ref="AA30:AC30"/>
    <mergeCell ref="A4:E4"/>
    <mergeCell ref="B2:D3"/>
    <mergeCell ref="B6:C6"/>
    <mergeCell ref="AA29:AC29"/>
    <mergeCell ref="G2:J3"/>
    <mergeCell ref="AF5:AG5"/>
    <mergeCell ref="AA32:AC32"/>
    <mergeCell ref="AA28:AC28"/>
    <mergeCell ref="AA13:AC13"/>
    <mergeCell ref="AA15:AC15"/>
    <mergeCell ref="AA17:AC17"/>
    <mergeCell ref="AA19:AC19"/>
    <mergeCell ref="AA21:AC21"/>
    <mergeCell ref="AA9:AC9"/>
    <mergeCell ref="AA11:AC11"/>
    <mergeCell ref="AA26:AC26"/>
    <mergeCell ref="AA27:AC27"/>
    <mergeCell ref="AA48:AC48"/>
    <mergeCell ref="AA37:AC37"/>
    <mergeCell ref="AA38:AC38"/>
    <mergeCell ref="AA39:AC39"/>
    <mergeCell ref="AA40:AC40"/>
    <mergeCell ref="AA41:AC41"/>
    <mergeCell ref="AA42:AC42"/>
    <mergeCell ref="AA43:AC43"/>
    <mergeCell ref="AA44:AC44"/>
    <mergeCell ref="AA45:AC45"/>
    <mergeCell ref="AA46:AC46"/>
    <mergeCell ref="AA47:AC47"/>
    <mergeCell ref="AA67:AC67"/>
    <mergeCell ref="AA61:AC61"/>
    <mergeCell ref="AA62:AC62"/>
    <mergeCell ref="AA63:AC63"/>
    <mergeCell ref="AA64:AC64"/>
    <mergeCell ref="AA65:AC65"/>
    <mergeCell ref="AA66:AC66"/>
    <mergeCell ref="AA60:AC60"/>
    <mergeCell ref="AA49:AC49"/>
    <mergeCell ref="AA50:AC50"/>
    <mergeCell ref="AA55:AC55"/>
    <mergeCell ref="AA56:AC56"/>
    <mergeCell ref="AA57:AC57"/>
    <mergeCell ref="AA58:AC58"/>
    <mergeCell ref="AA59:AC59"/>
    <mergeCell ref="AA51:AC51"/>
    <mergeCell ref="AA52:AC52"/>
    <mergeCell ref="AA53:AC53"/>
    <mergeCell ref="AA54:AC54"/>
  </mergeCells>
  <phoneticPr fontId="3" type="noConversion"/>
  <pageMargins left="0.41" right="0.34" top="0.25" bottom="0.45" header="0.23" footer="0.45"/>
  <pageSetup scale="94" orientation="landscape" horizontalDpi="300" verticalDpi="300" r:id="rId1"/>
  <headerFooter alignWithMargins="0">
    <oddFooter>&amp;L&amp;D
&amp;F
&amp;A&amp;C&amp;P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42"/>
  <sheetViews>
    <sheetView zoomScaleNormal="100" workbookViewId="0">
      <selection activeCell="B2" sqref="B2:D3"/>
    </sheetView>
  </sheetViews>
  <sheetFormatPr defaultRowHeight="12.75"/>
  <cols>
    <col min="1" max="1" width="7.7109375" customWidth="1"/>
    <col min="2" max="2" width="46" customWidth="1"/>
    <col min="4" max="4" width="12.28515625" customWidth="1"/>
    <col min="5" max="5" width="27.140625" customWidth="1"/>
    <col min="6" max="6" width="5.5703125" bestFit="1" customWidth="1"/>
    <col min="7" max="7" width="9.28515625" style="43" bestFit="1" customWidth="1"/>
    <col min="8" max="8" width="8.5703125" style="43" customWidth="1"/>
    <col min="9" max="9" width="10.28515625" style="43" bestFit="1" customWidth="1"/>
    <col min="10" max="10" width="10" customWidth="1"/>
    <col min="11" max="11" width="3.7109375" style="102" customWidth="1"/>
    <col min="12" max="12" width="9.28515625" style="44" bestFit="1" customWidth="1"/>
    <col min="13" max="13" width="13" style="44" bestFit="1" customWidth="1"/>
    <col min="14" max="14" width="11.85546875" style="44" bestFit="1" customWidth="1"/>
    <col min="15" max="15" width="9.28515625" style="44" bestFit="1" customWidth="1"/>
    <col min="16" max="16" width="10.5703125" style="43" bestFit="1" customWidth="1"/>
    <col min="17" max="17" width="4.42578125" customWidth="1"/>
    <col min="18" max="18" width="3.85546875" customWidth="1"/>
    <col min="20" max="20" width="7" customWidth="1"/>
    <col min="21" max="21" width="39.5703125" customWidth="1"/>
    <col min="25" max="25" width="7.85546875" customWidth="1"/>
    <col min="26" max="26" width="9.28515625" customWidth="1"/>
  </cols>
  <sheetData>
    <row r="1" spans="1:26" ht="18">
      <c r="A1" s="3" t="s">
        <v>0</v>
      </c>
      <c r="D1" s="150" t="s">
        <v>25</v>
      </c>
      <c r="E1" s="181">
        <f>'CO Summary'!F2</f>
        <v>0</v>
      </c>
      <c r="S1" s="228"/>
      <c r="T1" s="298" t="str">
        <f>B2</f>
        <v>TEMPLATE</v>
      </c>
      <c r="U1" s="298"/>
      <c r="V1" s="298"/>
      <c r="W1" s="298"/>
      <c r="X1" s="298"/>
      <c r="Y1" s="298"/>
      <c r="Z1" s="299"/>
    </row>
    <row r="2" spans="1:26">
      <c r="A2" s="4" t="s">
        <v>1</v>
      </c>
      <c r="B2" s="295" t="str">
        <f>'CO Summary'!B2:D3</f>
        <v>TEMPLATE</v>
      </c>
      <c r="C2" s="296"/>
      <c r="D2" s="296"/>
      <c r="S2" s="172"/>
      <c r="T2" s="300" t="s">
        <v>129</v>
      </c>
      <c r="U2" s="300"/>
      <c r="V2" s="300"/>
      <c r="W2" s="300"/>
      <c r="X2" s="300"/>
      <c r="Y2" s="300"/>
      <c r="Z2" s="301"/>
    </row>
    <row r="3" spans="1:26">
      <c r="B3" s="296"/>
      <c r="C3" s="296"/>
      <c r="D3" s="296"/>
      <c r="E3" s="200" t="s">
        <v>127</v>
      </c>
      <c r="S3" s="172"/>
      <c r="T3" s="215" t="s">
        <v>130</v>
      </c>
      <c r="U3" s="215"/>
      <c r="V3" s="31"/>
      <c r="W3" s="31"/>
      <c r="X3" s="31"/>
      <c r="Y3" s="31"/>
      <c r="Z3" s="216">
        <f ca="1">NOW()</f>
        <v>43959.605491087998</v>
      </c>
    </row>
    <row r="4" spans="1:26" ht="19.5">
      <c r="A4" s="286" t="s">
        <v>5</v>
      </c>
      <c r="B4" s="294"/>
      <c r="C4" s="294"/>
      <c r="D4" s="294"/>
      <c r="E4" s="294"/>
      <c r="M4" s="297" t="s">
        <v>116</v>
      </c>
      <c r="N4" s="297"/>
      <c r="O4" s="297"/>
      <c r="S4" s="172"/>
      <c r="T4" s="215" t="s">
        <v>131</v>
      </c>
      <c r="U4" s="215"/>
      <c r="V4" s="31"/>
      <c r="W4" s="217">
        <v>1.95E-2</v>
      </c>
      <c r="X4" s="218">
        <v>5.1249999999999997E-2</v>
      </c>
      <c r="Y4" s="31"/>
      <c r="Z4" s="219"/>
    </row>
    <row r="5" spans="1:26" ht="32.25">
      <c r="A5" s="221" t="s">
        <v>6</v>
      </c>
      <c r="B5" s="221" t="s">
        <v>2</v>
      </c>
      <c r="C5" s="221" t="s">
        <v>3</v>
      </c>
      <c r="D5" s="221" t="s">
        <v>15</v>
      </c>
      <c r="E5" s="221" t="s">
        <v>4</v>
      </c>
      <c r="F5" s="221" t="s">
        <v>16</v>
      </c>
      <c r="G5" s="239" t="s">
        <v>17</v>
      </c>
      <c r="H5" s="240" t="s">
        <v>141</v>
      </c>
      <c r="I5" s="239" t="s">
        <v>14</v>
      </c>
      <c r="J5" s="246" t="s">
        <v>143</v>
      </c>
      <c r="K5" s="241"/>
      <c r="L5" s="242"/>
      <c r="M5" s="243" t="s">
        <v>140</v>
      </c>
      <c r="N5" s="244">
        <v>6.3750000000000001E-2</v>
      </c>
      <c r="O5" s="243" t="s">
        <v>60</v>
      </c>
      <c r="P5" s="245" t="s">
        <v>66</v>
      </c>
      <c r="S5" s="220" t="s">
        <v>139</v>
      </c>
      <c r="T5" s="221" t="s">
        <v>132</v>
      </c>
      <c r="U5" s="221" t="s">
        <v>133</v>
      </c>
      <c r="V5" s="246" t="s">
        <v>142</v>
      </c>
      <c r="W5" s="221" t="s">
        <v>134</v>
      </c>
      <c r="X5" s="221" t="s">
        <v>135</v>
      </c>
      <c r="Y5" s="221" t="s">
        <v>136</v>
      </c>
      <c r="Z5" s="222" t="s">
        <v>137</v>
      </c>
    </row>
    <row r="6" spans="1:26">
      <c r="A6" s="72"/>
      <c r="B6" s="73" t="s">
        <v>44</v>
      </c>
      <c r="C6" s="74"/>
      <c r="D6" s="74"/>
      <c r="E6" s="75" t="s">
        <v>7</v>
      </c>
      <c r="F6" s="75"/>
      <c r="G6" s="76">
        <f>I6/1.06375</f>
        <v>-9400.7099999999991</v>
      </c>
      <c r="H6" s="76">
        <f>G6*6.375%</f>
        <v>-599.29999999999995</v>
      </c>
      <c r="I6" s="77">
        <f>-'CO Summary'!F8</f>
        <v>-10000</v>
      </c>
      <c r="J6" s="75"/>
      <c r="K6" s="234"/>
      <c r="L6" s="55"/>
      <c r="P6" s="56"/>
      <c r="S6" s="229"/>
      <c r="T6" s="40"/>
      <c r="U6" s="40"/>
      <c r="V6" s="223"/>
      <c r="W6" s="223"/>
      <c r="X6" s="223"/>
      <c r="Y6" s="223"/>
      <c r="Z6" s="224"/>
    </row>
    <row r="7" spans="1:26">
      <c r="A7" s="78"/>
      <c r="B7" s="79"/>
      <c r="C7" s="80"/>
      <c r="D7" s="80"/>
      <c r="E7" s="81"/>
      <c r="F7" s="82"/>
      <c r="G7" s="83">
        <v>0</v>
      </c>
      <c r="H7" s="199">
        <f>G7*6.375%</f>
        <v>0</v>
      </c>
      <c r="I7" s="84">
        <f>H7+G7</f>
        <v>0</v>
      </c>
      <c r="J7" s="82"/>
      <c r="K7" s="235"/>
      <c r="L7" s="54" t="s">
        <v>8</v>
      </c>
      <c r="M7" s="59">
        <v>0</v>
      </c>
      <c r="N7" s="197">
        <f>M7*0.06375</f>
        <v>0</v>
      </c>
      <c r="O7" s="59">
        <f>N7+M7</f>
        <v>0</v>
      </c>
      <c r="S7" s="229"/>
      <c r="T7" s="40"/>
      <c r="U7" s="40"/>
      <c r="V7" s="223"/>
      <c r="W7" s="223"/>
      <c r="X7" s="223"/>
      <c r="Y7" s="223"/>
      <c r="Z7" s="224"/>
    </row>
    <row r="8" spans="1:26">
      <c r="A8" s="6"/>
      <c r="B8" s="7"/>
      <c r="C8" s="8"/>
      <c r="D8" s="8"/>
      <c r="E8" s="6"/>
      <c r="F8" s="9"/>
      <c r="G8" s="47">
        <v>0</v>
      </c>
      <c r="H8" s="198">
        <f>G8*6.375%</f>
        <v>0</v>
      </c>
      <c r="I8" s="57">
        <f t="shared" ref="I8:I40" si="0">H8+G8</f>
        <v>0</v>
      </c>
      <c r="J8" s="247">
        <v>0</v>
      </c>
      <c r="K8" s="236"/>
      <c r="L8" s="54" t="s">
        <v>10</v>
      </c>
      <c r="M8" s="59">
        <v>0</v>
      </c>
      <c r="N8" s="197">
        <f t="shared" ref="N8:N36" si="1">M8*0.06375</f>
        <v>0</v>
      </c>
      <c r="O8" s="59">
        <f t="shared" ref="O8:O26" si="2">N8+M8</f>
        <v>0</v>
      </c>
      <c r="S8" s="229"/>
      <c r="T8" s="40" t="b">
        <v>1</v>
      </c>
      <c r="U8" s="225">
        <f t="shared" ref="U8:U40" si="3">IF(T8,B8,"no")</f>
        <v>0</v>
      </c>
      <c r="V8" s="248">
        <f t="shared" ref="V8:V37" si="4">J8</f>
        <v>0</v>
      </c>
      <c r="W8" s="223">
        <f t="shared" ref="W8:W37" si="5">V8*$W$4</f>
        <v>0</v>
      </c>
      <c r="X8" s="223">
        <f t="shared" ref="X8:X10" si="6">(W8)*$X$4</f>
        <v>0</v>
      </c>
      <c r="Y8" s="223">
        <f t="shared" ref="Y8:Y10" si="7">W8+X8</f>
        <v>0</v>
      </c>
      <c r="Z8" s="224"/>
    </row>
    <row r="9" spans="1:26">
      <c r="A9" s="6"/>
      <c r="B9" s="7"/>
      <c r="C9" s="8"/>
      <c r="D9" s="8"/>
      <c r="E9" s="6"/>
      <c r="F9" s="9"/>
      <c r="G9" s="47">
        <v>0</v>
      </c>
      <c r="H9" s="198">
        <f>G9*6.375%</f>
        <v>0</v>
      </c>
      <c r="I9" s="57">
        <f t="shared" si="0"/>
        <v>0</v>
      </c>
      <c r="J9" s="247">
        <v>0</v>
      </c>
      <c r="K9" s="236"/>
      <c r="L9" s="54" t="s">
        <v>11</v>
      </c>
      <c r="M9" s="59">
        <v>0</v>
      </c>
      <c r="N9" s="197">
        <f t="shared" si="1"/>
        <v>0</v>
      </c>
      <c r="O9" s="59">
        <f t="shared" si="2"/>
        <v>0</v>
      </c>
      <c r="P9" s="46"/>
      <c r="S9" s="229"/>
      <c r="T9" s="40" t="b">
        <v>1</v>
      </c>
      <c r="U9" s="225">
        <f t="shared" si="3"/>
        <v>0</v>
      </c>
      <c r="V9" s="248">
        <f t="shared" si="4"/>
        <v>0</v>
      </c>
      <c r="W9" s="223">
        <f t="shared" si="5"/>
        <v>0</v>
      </c>
      <c r="X9" s="223">
        <f t="shared" si="6"/>
        <v>0</v>
      </c>
      <c r="Y9" s="223">
        <f t="shared" si="7"/>
        <v>0</v>
      </c>
      <c r="Z9" s="224"/>
    </row>
    <row r="10" spans="1:26">
      <c r="A10" s="10"/>
      <c r="B10" s="7"/>
      <c r="C10" s="8"/>
      <c r="D10" s="8"/>
      <c r="E10" s="7"/>
      <c r="F10" s="10"/>
      <c r="G10" s="47">
        <v>0</v>
      </c>
      <c r="H10" s="198">
        <f t="shared" ref="H10:H40" si="8">G10*6.375%</f>
        <v>0</v>
      </c>
      <c r="I10" s="57">
        <f t="shared" si="0"/>
        <v>0</v>
      </c>
      <c r="J10" s="247">
        <v>0</v>
      </c>
      <c r="K10" s="236"/>
      <c r="L10" s="54" t="s">
        <v>12</v>
      </c>
      <c r="M10" s="59">
        <v>0</v>
      </c>
      <c r="N10" s="197">
        <f t="shared" si="1"/>
        <v>0</v>
      </c>
      <c r="O10" s="59">
        <f t="shared" si="2"/>
        <v>0</v>
      </c>
      <c r="S10" s="229"/>
      <c r="T10" s="40" t="b">
        <v>1</v>
      </c>
      <c r="U10" s="225">
        <f t="shared" si="3"/>
        <v>0</v>
      </c>
      <c r="V10" s="248">
        <f t="shared" si="4"/>
        <v>0</v>
      </c>
      <c r="W10" s="223">
        <f t="shared" si="5"/>
        <v>0</v>
      </c>
      <c r="X10" s="223">
        <f t="shared" si="6"/>
        <v>0</v>
      </c>
      <c r="Y10" s="223">
        <f t="shared" si="7"/>
        <v>0</v>
      </c>
      <c r="Z10" s="224"/>
    </row>
    <row r="11" spans="1:26">
      <c r="A11" s="10"/>
      <c r="B11" s="7"/>
      <c r="C11" s="8"/>
      <c r="D11" s="8"/>
      <c r="E11" s="7"/>
      <c r="F11" s="10"/>
      <c r="G11" s="47">
        <v>0</v>
      </c>
      <c r="H11" s="198">
        <f t="shared" si="8"/>
        <v>0</v>
      </c>
      <c r="I11" s="57">
        <f t="shared" si="0"/>
        <v>0</v>
      </c>
      <c r="J11" s="247">
        <v>0</v>
      </c>
      <c r="K11" s="236"/>
      <c r="L11" s="54" t="s">
        <v>13</v>
      </c>
      <c r="M11" s="59">
        <v>0</v>
      </c>
      <c r="N11" s="197">
        <f t="shared" si="1"/>
        <v>0</v>
      </c>
      <c r="O11" s="59">
        <f t="shared" si="2"/>
        <v>0</v>
      </c>
      <c r="P11" s="46"/>
      <c r="S11" s="229"/>
      <c r="T11" s="40" t="b">
        <v>1</v>
      </c>
      <c r="U11" s="225">
        <f t="shared" si="3"/>
        <v>0</v>
      </c>
      <c r="V11" s="248">
        <f t="shared" si="4"/>
        <v>0</v>
      </c>
      <c r="W11" s="223">
        <f t="shared" si="5"/>
        <v>0</v>
      </c>
      <c r="X11" s="223">
        <f>(W11)*$X$4</f>
        <v>0</v>
      </c>
      <c r="Y11" s="223">
        <f>W11+X11</f>
        <v>0</v>
      </c>
      <c r="Z11" s="224"/>
    </row>
    <row r="12" spans="1:26">
      <c r="A12" s="10"/>
      <c r="B12" s="7"/>
      <c r="C12" s="8"/>
      <c r="D12" s="8"/>
      <c r="E12" s="7"/>
      <c r="F12" s="10"/>
      <c r="G12" s="47">
        <v>0</v>
      </c>
      <c r="H12" s="198">
        <f t="shared" si="8"/>
        <v>0</v>
      </c>
      <c r="I12" s="57">
        <f t="shared" si="0"/>
        <v>0</v>
      </c>
      <c r="J12" s="247">
        <v>0</v>
      </c>
      <c r="K12" s="236"/>
      <c r="L12" s="54" t="s">
        <v>49</v>
      </c>
      <c r="M12" s="59">
        <v>0</v>
      </c>
      <c r="N12" s="197">
        <f t="shared" si="1"/>
        <v>0</v>
      </c>
      <c r="O12" s="59">
        <f t="shared" si="2"/>
        <v>0</v>
      </c>
      <c r="S12" s="229"/>
      <c r="T12" s="40" t="b">
        <v>1</v>
      </c>
      <c r="U12" s="225">
        <f t="shared" si="3"/>
        <v>0</v>
      </c>
      <c r="V12" s="248">
        <f t="shared" si="4"/>
        <v>0</v>
      </c>
      <c r="W12" s="223">
        <f t="shared" si="5"/>
        <v>0</v>
      </c>
      <c r="X12" s="223">
        <f t="shared" ref="X12:X37" si="9">(W12)*$X$4</f>
        <v>0</v>
      </c>
      <c r="Y12" s="223">
        <f t="shared" ref="Y12:Y37" si="10">W12+X12</f>
        <v>0</v>
      </c>
      <c r="Z12" s="224"/>
    </row>
    <row r="13" spans="1:26">
      <c r="A13" s="10"/>
      <c r="B13" s="7"/>
      <c r="C13" s="8"/>
      <c r="D13" s="8"/>
      <c r="E13" s="7"/>
      <c r="F13" s="10"/>
      <c r="G13" s="47">
        <v>0</v>
      </c>
      <c r="H13" s="198">
        <f t="shared" si="8"/>
        <v>0</v>
      </c>
      <c r="I13" s="57">
        <f t="shared" si="0"/>
        <v>0</v>
      </c>
      <c r="J13" s="247">
        <v>0</v>
      </c>
      <c r="K13" s="236"/>
      <c r="L13" s="54" t="s">
        <v>50</v>
      </c>
      <c r="M13" s="59">
        <v>0</v>
      </c>
      <c r="N13" s="197">
        <f t="shared" si="1"/>
        <v>0</v>
      </c>
      <c r="O13" s="59">
        <f t="shared" si="2"/>
        <v>0</v>
      </c>
      <c r="P13" s="46"/>
      <c r="S13" s="229"/>
      <c r="T13" s="40" t="b">
        <v>1</v>
      </c>
      <c r="U13" s="225">
        <f t="shared" si="3"/>
        <v>0</v>
      </c>
      <c r="V13" s="248">
        <f t="shared" si="4"/>
        <v>0</v>
      </c>
      <c r="W13" s="223">
        <f t="shared" si="5"/>
        <v>0</v>
      </c>
      <c r="X13" s="223">
        <f t="shared" si="9"/>
        <v>0</v>
      </c>
      <c r="Y13" s="223">
        <f t="shared" si="10"/>
        <v>0</v>
      </c>
      <c r="Z13" s="224"/>
    </row>
    <row r="14" spans="1:26">
      <c r="A14" s="10"/>
      <c r="B14" s="7"/>
      <c r="C14" s="8"/>
      <c r="D14" s="8"/>
      <c r="E14" s="7"/>
      <c r="F14" s="10"/>
      <c r="G14" s="47">
        <v>0</v>
      </c>
      <c r="H14" s="198">
        <f t="shared" si="8"/>
        <v>0</v>
      </c>
      <c r="I14" s="57">
        <f t="shared" si="0"/>
        <v>0</v>
      </c>
      <c r="J14" s="247">
        <v>0</v>
      </c>
      <c r="K14" s="236"/>
      <c r="L14" s="54" t="s">
        <v>51</v>
      </c>
      <c r="M14" s="59">
        <v>0</v>
      </c>
      <c r="N14" s="197">
        <f t="shared" si="1"/>
        <v>0</v>
      </c>
      <c r="O14" s="59">
        <f t="shared" si="2"/>
        <v>0</v>
      </c>
      <c r="S14" s="229"/>
      <c r="T14" s="40" t="b">
        <v>1</v>
      </c>
      <c r="U14" s="225">
        <f t="shared" si="3"/>
        <v>0</v>
      </c>
      <c r="V14" s="248">
        <f t="shared" si="4"/>
        <v>0</v>
      </c>
      <c r="W14" s="223">
        <f t="shared" si="5"/>
        <v>0</v>
      </c>
      <c r="X14" s="223">
        <f t="shared" si="9"/>
        <v>0</v>
      </c>
      <c r="Y14" s="223">
        <f t="shared" si="10"/>
        <v>0</v>
      </c>
      <c r="Z14" s="224"/>
    </row>
    <row r="15" spans="1:26">
      <c r="A15" s="10"/>
      <c r="B15" s="7"/>
      <c r="C15" s="8"/>
      <c r="D15" s="8"/>
      <c r="E15" s="7"/>
      <c r="F15" s="10"/>
      <c r="G15" s="47">
        <v>0</v>
      </c>
      <c r="H15" s="198">
        <f t="shared" si="8"/>
        <v>0</v>
      </c>
      <c r="I15" s="57">
        <f t="shared" si="0"/>
        <v>0</v>
      </c>
      <c r="J15" s="247">
        <v>0</v>
      </c>
      <c r="K15" s="236"/>
      <c r="L15" s="54" t="s">
        <v>52</v>
      </c>
      <c r="M15" s="59">
        <v>0</v>
      </c>
      <c r="N15" s="197">
        <f t="shared" si="1"/>
        <v>0</v>
      </c>
      <c r="O15" s="59">
        <f t="shared" si="2"/>
        <v>0</v>
      </c>
      <c r="P15" s="46"/>
      <c r="S15" s="229"/>
      <c r="T15" s="40" t="b">
        <v>1</v>
      </c>
      <c r="U15" s="225">
        <f t="shared" si="3"/>
        <v>0</v>
      </c>
      <c r="V15" s="248">
        <f t="shared" si="4"/>
        <v>0</v>
      </c>
      <c r="W15" s="223">
        <f t="shared" si="5"/>
        <v>0</v>
      </c>
      <c r="X15" s="223">
        <f t="shared" si="9"/>
        <v>0</v>
      </c>
      <c r="Y15" s="223">
        <f t="shared" si="10"/>
        <v>0</v>
      </c>
      <c r="Z15" s="224"/>
    </row>
    <row r="16" spans="1:26">
      <c r="A16" s="10"/>
      <c r="B16" s="7"/>
      <c r="C16" s="8"/>
      <c r="D16" s="11"/>
      <c r="E16" s="7"/>
      <c r="F16" s="10"/>
      <c r="G16" s="47">
        <v>0</v>
      </c>
      <c r="H16" s="198">
        <f t="shared" si="8"/>
        <v>0</v>
      </c>
      <c r="I16" s="57">
        <f t="shared" si="0"/>
        <v>0</v>
      </c>
      <c r="J16" s="247">
        <v>0</v>
      </c>
      <c r="K16" s="236"/>
      <c r="L16" s="54" t="s">
        <v>53</v>
      </c>
      <c r="M16" s="59">
        <v>0</v>
      </c>
      <c r="N16" s="197">
        <f t="shared" si="1"/>
        <v>0</v>
      </c>
      <c r="O16" s="59">
        <f t="shared" si="2"/>
        <v>0</v>
      </c>
      <c r="S16" s="229"/>
      <c r="T16" s="40" t="b">
        <v>1</v>
      </c>
      <c r="U16" s="225">
        <f t="shared" si="3"/>
        <v>0</v>
      </c>
      <c r="V16" s="248">
        <f t="shared" si="4"/>
        <v>0</v>
      </c>
      <c r="W16" s="223">
        <f t="shared" si="5"/>
        <v>0</v>
      </c>
      <c r="X16" s="223">
        <f t="shared" si="9"/>
        <v>0</v>
      </c>
      <c r="Y16" s="223">
        <f t="shared" si="10"/>
        <v>0</v>
      </c>
      <c r="Z16" s="224"/>
    </row>
    <row r="17" spans="1:26">
      <c r="A17" s="10"/>
      <c r="B17" s="7"/>
      <c r="C17" s="8"/>
      <c r="D17" s="11"/>
      <c r="E17" s="7"/>
      <c r="F17" s="10"/>
      <c r="G17" s="47">
        <v>0</v>
      </c>
      <c r="H17" s="198">
        <f t="shared" si="8"/>
        <v>0</v>
      </c>
      <c r="I17" s="57">
        <f t="shared" si="0"/>
        <v>0</v>
      </c>
      <c r="J17" s="247">
        <v>0</v>
      </c>
      <c r="K17" s="236"/>
      <c r="L17" s="54" t="s">
        <v>54</v>
      </c>
      <c r="M17" s="59">
        <v>0</v>
      </c>
      <c r="N17" s="197">
        <f t="shared" si="1"/>
        <v>0</v>
      </c>
      <c r="O17" s="59">
        <f t="shared" si="2"/>
        <v>0</v>
      </c>
      <c r="S17" s="229"/>
      <c r="T17" s="40" t="b">
        <v>1</v>
      </c>
      <c r="U17" s="225">
        <f t="shared" si="3"/>
        <v>0</v>
      </c>
      <c r="V17" s="248">
        <f t="shared" si="4"/>
        <v>0</v>
      </c>
      <c r="W17" s="223">
        <f t="shared" si="5"/>
        <v>0</v>
      </c>
      <c r="X17" s="223">
        <f t="shared" si="9"/>
        <v>0</v>
      </c>
      <c r="Y17" s="223">
        <f t="shared" si="10"/>
        <v>0</v>
      </c>
      <c r="Z17" s="224"/>
    </row>
    <row r="18" spans="1:26">
      <c r="A18" s="12"/>
      <c r="B18" s="13"/>
      <c r="C18" s="14"/>
      <c r="D18" s="14"/>
      <c r="E18" s="13"/>
      <c r="F18" s="10"/>
      <c r="G18" s="47">
        <v>0</v>
      </c>
      <c r="H18" s="198">
        <f t="shared" si="8"/>
        <v>0</v>
      </c>
      <c r="I18" s="57">
        <f t="shared" si="0"/>
        <v>0</v>
      </c>
      <c r="J18" s="247">
        <v>0</v>
      </c>
      <c r="K18" s="236"/>
      <c r="L18" s="54" t="s">
        <v>55</v>
      </c>
      <c r="M18" s="59">
        <v>0</v>
      </c>
      <c r="N18" s="197">
        <f t="shared" si="1"/>
        <v>0</v>
      </c>
      <c r="O18" s="59">
        <f t="shared" si="2"/>
        <v>0</v>
      </c>
      <c r="S18" s="229"/>
      <c r="T18" s="40" t="b">
        <v>1</v>
      </c>
      <c r="U18" s="225">
        <f t="shared" si="3"/>
        <v>0</v>
      </c>
      <c r="V18" s="248">
        <f t="shared" si="4"/>
        <v>0</v>
      </c>
      <c r="W18" s="223">
        <f t="shared" si="5"/>
        <v>0</v>
      </c>
      <c r="X18" s="223">
        <f t="shared" si="9"/>
        <v>0</v>
      </c>
      <c r="Y18" s="223">
        <f t="shared" si="10"/>
        <v>0</v>
      </c>
      <c r="Z18" s="224"/>
    </row>
    <row r="19" spans="1:26">
      <c r="A19" s="12"/>
      <c r="B19" s="13"/>
      <c r="C19" s="14"/>
      <c r="D19" s="14"/>
      <c r="E19" s="13"/>
      <c r="F19" s="10"/>
      <c r="G19" s="47">
        <v>0</v>
      </c>
      <c r="H19" s="198">
        <f t="shared" si="8"/>
        <v>0</v>
      </c>
      <c r="I19" s="57">
        <f t="shared" si="0"/>
        <v>0</v>
      </c>
      <c r="J19" s="247">
        <v>0</v>
      </c>
      <c r="K19" s="236"/>
      <c r="L19" s="54" t="s">
        <v>56</v>
      </c>
      <c r="M19" s="59">
        <v>0</v>
      </c>
      <c r="N19" s="197">
        <f t="shared" si="1"/>
        <v>0</v>
      </c>
      <c r="O19" s="59">
        <f t="shared" si="2"/>
        <v>0</v>
      </c>
      <c r="S19" s="229"/>
      <c r="T19" s="40" t="b">
        <v>1</v>
      </c>
      <c r="U19" s="225">
        <f t="shared" si="3"/>
        <v>0</v>
      </c>
      <c r="V19" s="248">
        <f t="shared" si="4"/>
        <v>0</v>
      </c>
      <c r="W19" s="223">
        <f t="shared" si="5"/>
        <v>0</v>
      </c>
      <c r="X19" s="223">
        <f t="shared" si="9"/>
        <v>0</v>
      </c>
      <c r="Y19" s="223">
        <f t="shared" si="10"/>
        <v>0</v>
      </c>
      <c r="Z19" s="224"/>
    </row>
    <row r="20" spans="1:26">
      <c r="A20" s="12"/>
      <c r="B20" s="13"/>
      <c r="C20" s="14"/>
      <c r="D20" s="14"/>
      <c r="E20" s="13"/>
      <c r="F20" s="10"/>
      <c r="G20" s="47">
        <v>0</v>
      </c>
      <c r="H20" s="198">
        <f t="shared" si="8"/>
        <v>0</v>
      </c>
      <c r="I20" s="57">
        <f t="shared" si="0"/>
        <v>0</v>
      </c>
      <c r="J20" s="247">
        <v>0</v>
      </c>
      <c r="K20" s="236"/>
      <c r="L20" s="54" t="s">
        <v>57</v>
      </c>
      <c r="M20" s="59">
        <v>0</v>
      </c>
      <c r="N20" s="197">
        <f t="shared" si="1"/>
        <v>0</v>
      </c>
      <c r="O20" s="59">
        <f t="shared" si="2"/>
        <v>0</v>
      </c>
      <c r="S20" s="229"/>
      <c r="T20" s="40" t="b">
        <v>1</v>
      </c>
      <c r="U20" s="225">
        <f t="shared" si="3"/>
        <v>0</v>
      </c>
      <c r="V20" s="248">
        <f t="shared" si="4"/>
        <v>0</v>
      </c>
      <c r="W20" s="223">
        <f t="shared" si="5"/>
        <v>0</v>
      </c>
      <c r="X20" s="223">
        <f t="shared" si="9"/>
        <v>0</v>
      </c>
      <c r="Y20" s="223">
        <f t="shared" si="10"/>
        <v>0</v>
      </c>
      <c r="Z20" s="224"/>
    </row>
    <row r="21" spans="1:26">
      <c r="A21" s="12"/>
      <c r="B21" s="13"/>
      <c r="C21" s="14"/>
      <c r="D21" s="14"/>
      <c r="E21" s="13"/>
      <c r="F21" s="10"/>
      <c r="G21" s="47">
        <v>0</v>
      </c>
      <c r="H21" s="198">
        <f t="shared" si="8"/>
        <v>0</v>
      </c>
      <c r="I21" s="57">
        <f t="shared" si="0"/>
        <v>0</v>
      </c>
      <c r="J21" s="247">
        <v>0</v>
      </c>
      <c r="K21" s="236"/>
      <c r="L21" s="54" t="s">
        <v>58</v>
      </c>
      <c r="M21" s="59">
        <v>0</v>
      </c>
      <c r="N21" s="197">
        <f t="shared" si="1"/>
        <v>0</v>
      </c>
      <c r="O21" s="59">
        <f t="shared" si="2"/>
        <v>0</v>
      </c>
      <c r="S21" s="229"/>
      <c r="T21" s="40" t="b">
        <v>1</v>
      </c>
      <c r="U21" s="225">
        <f t="shared" si="3"/>
        <v>0</v>
      </c>
      <c r="V21" s="248">
        <f t="shared" si="4"/>
        <v>0</v>
      </c>
      <c r="W21" s="223">
        <f t="shared" si="5"/>
        <v>0</v>
      </c>
      <c r="X21" s="223">
        <f t="shared" si="9"/>
        <v>0</v>
      </c>
      <c r="Y21" s="223">
        <f t="shared" si="10"/>
        <v>0</v>
      </c>
      <c r="Z21" s="224"/>
    </row>
    <row r="22" spans="1:26">
      <c r="A22" s="12"/>
      <c r="B22" s="13"/>
      <c r="C22" s="14"/>
      <c r="D22" s="14"/>
      <c r="E22" s="13"/>
      <c r="F22" s="10"/>
      <c r="G22" s="47">
        <v>0</v>
      </c>
      <c r="H22" s="198">
        <f t="shared" si="8"/>
        <v>0</v>
      </c>
      <c r="I22" s="57">
        <f t="shared" si="0"/>
        <v>0</v>
      </c>
      <c r="J22" s="247">
        <v>0</v>
      </c>
      <c r="K22" s="236"/>
      <c r="L22" s="54" t="s">
        <v>61</v>
      </c>
      <c r="M22" s="59">
        <v>0</v>
      </c>
      <c r="N22" s="197">
        <f t="shared" si="1"/>
        <v>0</v>
      </c>
      <c r="O22" s="59">
        <f t="shared" si="2"/>
        <v>0</v>
      </c>
      <c r="S22" s="229"/>
      <c r="T22" s="40" t="b">
        <v>1</v>
      </c>
      <c r="U22" s="225">
        <f t="shared" si="3"/>
        <v>0</v>
      </c>
      <c r="V22" s="248">
        <f t="shared" si="4"/>
        <v>0</v>
      </c>
      <c r="W22" s="223">
        <f t="shared" si="5"/>
        <v>0</v>
      </c>
      <c r="X22" s="223">
        <f t="shared" si="9"/>
        <v>0</v>
      </c>
      <c r="Y22" s="223">
        <f t="shared" si="10"/>
        <v>0</v>
      </c>
      <c r="Z22" s="224"/>
    </row>
    <row r="23" spans="1:26">
      <c r="A23" s="12"/>
      <c r="B23" s="13"/>
      <c r="C23" s="14"/>
      <c r="D23" s="14"/>
      <c r="E23" s="13"/>
      <c r="F23" s="10"/>
      <c r="G23" s="47">
        <v>0</v>
      </c>
      <c r="H23" s="198">
        <f t="shared" si="8"/>
        <v>0</v>
      </c>
      <c r="I23" s="57">
        <f t="shared" si="0"/>
        <v>0</v>
      </c>
      <c r="J23" s="247">
        <v>0</v>
      </c>
      <c r="K23" s="236"/>
      <c r="L23" s="54" t="s">
        <v>62</v>
      </c>
      <c r="M23" s="59">
        <v>0</v>
      </c>
      <c r="N23" s="197">
        <f t="shared" si="1"/>
        <v>0</v>
      </c>
      <c r="O23" s="59">
        <f t="shared" si="2"/>
        <v>0</v>
      </c>
      <c r="S23" s="229"/>
      <c r="T23" s="40" t="b">
        <v>1</v>
      </c>
      <c r="U23" s="225">
        <f t="shared" si="3"/>
        <v>0</v>
      </c>
      <c r="V23" s="248">
        <f t="shared" si="4"/>
        <v>0</v>
      </c>
      <c r="W23" s="223">
        <f t="shared" si="5"/>
        <v>0</v>
      </c>
      <c r="X23" s="223">
        <f t="shared" si="9"/>
        <v>0</v>
      </c>
      <c r="Y23" s="223">
        <f t="shared" si="10"/>
        <v>0</v>
      </c>
      <c r="Z23" s="224"/>
    </row>
    <row r="24" spans="1:26">
      <c r="A24" s="12"/>
      <c r="B24" s="13"/>
      <c r="C24" s="14"/>
      <c r="D24" s="14"/>
      <c r="E24" s="13"/>
      <c r="F24" s="10"/>
      <c r="G24" s="47">
        <v>0</v>
      </c>
      <c r="H24" s="198">
        <f t="shared" si="8"/>
        <v>0</v>
      </c>
      <c r="I24" s="57">
        <f t="shared" si="0"/>
        <v>0</v>
      </c>
      <c r="J24" s="247">
        <v>0</v>
      </c>
      <c r="K24" s="236"/>
      <c r="L24" s="54" t="s">
        <v>63</v>
      </c>
      <c r="M24" s="59">
        <v>0</v>
      </c>
      <c r="N24" s="197">
        <f t="shared" si="1"/>
        <v>0</v>
      </c>
      <c r="O24" s="59">
        <f t="shared" si="2"/>
        <v>0</v>
      </c>
      <c r="S24" s="229"/>
      <c r="T24" s="40" t="b">
        <v>1</v>
      </c>
      <c r="U24" s="225">
        <f t="shared" si="3"/>
        <v>0</v>
      </c>
      <c r="V24" s="248">
        <f t="shared" si="4"/>
        <v>0</v>
      </c>
      <c r="W24" s="223">
        <f t="shared" si="5"/>
        <v>0</v>
      </c>
      <c r="X24" s="223">
        <f t="shared" si="9"/>
        <v>0</v>
      </c>
      <c r="Y24" s="223">
        <f t="shared" si="10"/>
        <v>0</v>
      </c>
      <c r="Z24" s="224"/>
    </row>
    <row r="25" spans="1:26">
      <c r="A25" s="12"/>
      <c r="B25" s="13"/>
      <c r="C25" s="14"/>
      <c r="D25" s="14"/>
      <c r="E25" s="13"/>
      <c r="F25" s="10"/>
      <c r="G25" s="47">
        <v>0</v>
      </c>
      <c r="H25" s="198">
        <f t="shared" si="8"/>
        <v>0</v>
      </c>
      <c r="I25" s="57">
        <f t="shared" si="0"/>
        <v>0</v>
      </c>
      <c r="J25" s="247">
        <v>0</v>
      </c>
      <c r="K25" s="236"/>
      <c r="L25" s="54" t="s">
        <v>64</v>
      </c>
      <c r="M25" s="59">
        <v>0</v>
      </c>
      <c r="N25" s="197">
        <f t="shared" si="1"/>
        <v>0</v>
      </c>
      <c r="O25" s="59">
        <f t="shared" si="2"/>
        <v>0</v>
      </c>
      <c r="S25" s="229"/>
      <c r="T25" s="40" t="b">
        <v>1</v>
      </c>
      <c r="U25" s="225">
        <f t="shared" si="3"/>
        <v>0</v>
      </c>
      <c r="V25" s="248">
        <f t="shared" si="4"/>
        <v>0</v>
      </c>
      <c r="W25" s="223">
        <f t="shared" si="5"/>
        <v>0</v>
      </c>
      <c r="X25" s="223">
        <f t="shared" si="9"/>
        <v>0</v>
      </c>
      <c r="Y25" s="223">
        <f t="shared" si="10"/>
        <v>0</v>
      </c>
      <c r="Z25" s="224"/>
    </row>
    <row r="26" spans="1:26">
      <c r="A26" s="12"/>
      <c r="B26" s="13"/>
      <c r="C26" s="14"/>
      <c r="D26" s="14"/>
      <c r="E26" s="13"/>
      <c r="F26" s="10"/>
      <c r="G26" s="47">
        <v>0</v>
      </c>
      <c r="H26" s="198">
        <f t="shared" si="8"/>
        <v>0</v>
      </c>
      <c r="I26" s="57">
        <f t="shared" si="0"/>
        <v>0</v>
      </c>
      <c r="J26" s="247">
        <v>0</v>
      </c>
      <c r="K26" s="236"/>
      <c r="L26" s="54" t="s">
        <v>65</v>
      </c>
      <c r="M26" s="59">
        <v>0</v>
      </c>
      <c r="N26" s="197">
        <f t="shared" si="1"/>
        <v>0</v>
      </c>
      <c r="O26" s="59">
        <f t="shared" si="2"/>
        <v>0</v>
      </c>
      <c r="S26" s="229"/>
      <c r="T26" s="40" t="b">
        <v>1</v>
      </c>
      <c r="U26" s="225">
        <f t="shared" si="3"/>
        <v>0</v>
      </c>
      <c r="V26" s="248">
        <f t="shared" si="4"/>
        <v>0</v>
      </c>
      <c r="W26" s="223">
        <f t="shared" si="5"/>
        <v>0</v>
      </c>
      <c r="X26" s="223">
        <f t="shared" si="9"/>
        <v>0</v>
      </c>
      <c r="Y26" s="223">
        <f t="shared" si="10"/>
        <v>0</v>
      </c>
      <c r="Z26" s="224"/>
    </row>
    <row r="27" spans="1:26">
      <c r="A27" s="12"/>
      <c r="B27" s="13"/>
      <c r="C27" s="14"/>
      <c r="D27" s="14"/>
      <c r="E27" s="13"/>
      <c r="F27" s="10"/>
      <c r="G27" s="47">
        <v>0</v>
      </c>
      <c r="H27" s="198">
        <f t="shared" si="8"/>
        <v>0</v>
      </c>
      <c r="I27" s="57">
        <f t="shared" si="0"/>
        <v>0</v>
      </c>
      <c r="J27" s="247">
        <v>0</v>
      </c>
      <c r="K27" s="236"/>
      <c r="L27" s="54" t="s">
        <v>67</v>
      </c>
      <c r="M27" s="59">
        <v>0</v>
      </c>
      <c r="N27" s="197">
        <f t="shared" si="1"/>
        <v>0</v>
      </c>
      <c r="O27" s="59">
        <f t="shared" ref="O27:O31" si="11">N27+M27</f>
        <v>0</v>
      </c>
      <c r="S27" s="229"/>
      <c r="T27" s="40" t="b">
        <v>1</v>
      </c>
      <c r="U27" s="225">
        <f t="shared" si="3"/>
        <v>0</v>
      </c>
      <c r="V27" s="248">
        <f t="shared" si="4"/>
        <v>0</v>
      </c>
      <c r="W27" s="223">
        <f t="shared" si="5"/>
        <v>0</v>
      </c>
      <c r="X27" s="223">
        <f t="shared" si="9"/>
        <v>0</v>
      </c>
      <c r="Y27" s="223">
        <f t="shared" si="10"/>
        <v>0</v>
      </c>
      <c r="Z27" s="224"/>
    </row>
    <row r="28" spans="1:26">
      <c r="A28" s="12"/>
      <c r="B28" s="13"/>
      <c r="C28" s="14"/>
      <c r="D28" s="14"/>
      <c r="E28" s="13"/>
      <c r="F28" s="10"/>
      <c r="G28" s="47">
        <v>0</v>
      </c>
      <c r="H28" s="198">
        <f t="shared" si="8"/>
        <v>0</v>
      </c>
      <c r="I28" s="57">
        <f t="shared" si="0"/>
        <v>0</v>
      </c>
      <c r="J28" s="247">
        <v>0</v>
      </c>
      <c r="K28" s="236"/>
      <c r="L28" s="54" t="s">
        <v>68</v>
      </c>
      <c r="M28" s="59">
        <v>0</v>
      </c>
      <c r="N28" s="197">
        <f t="shared" si="1"/>
        <v>0</v>
      </c>
      <c r="O28" s="59">
        <f t="shared" si="11"/>
        <v>0</v>
      </c>
      <c r="S28" s="229"/>
      <c r="T28" s="40" t="b">
        <v>1</v>
      </c>
      <c r="U28" s="225">
        <f t="shared" si="3"/>
        <v>0</v>
      </c>
      <c r="V28" s="248">
        <f t="shared" si="4"/>
        <v>0</v>
      </c>
      <c r="W28" s="223">
        <f t="shared" si="5"/>
        <v>0</v>
      </c>
      <c r="X28" s="223">
        <f t="shared" si="9"/>
        <v>0</v>
      </c>
      <c r="Y28" s="223">
        <f t="shared" si="10"/>
        <v>0</v>
      </c>
      <c r="Z28" s="224"/>
    </row>
    <row r="29" spans="1:26">
      <c r="A29" s="12"/>
      <c r="B29" s="13"/>
      <c r="C29" s="14"/>
      <c r="D29" s="14"/>
      <c r="E29" s="13"/>
      <c r="F29" s="10"/>
      <c r="G29" s="47">
        <v>0</v>
      </c>
      <c r="H29" s="198">
        <f t="shared" si="8"/>
        <v>0</v>
      </c>
      <c r="I29" s="57">
        <f t="shared" si="0"/>
        <v>0</v>
      </c>
      <c r="J29" s="247">
        <v>0</v>
      </c>
      <c r="K29" s="236"/>
      <c r="L29" s="54" t="s">
        <v>69</v>
      </c>
      <c r="M29" s="59">
        <v>0</v>
      </c>
      <c r="N29" s="197">
        <f t="shared" si="1"/>
        <v>0</v>
      </c>
      <c r="O29" s="59">
        <f t="shared" si="11"/>
        <v>0</v>
      </c>
      <c r="S29" s="229"/>
      <c r="T29" s="40" t="b">
        <v>1</v>
      </c>
      <c r="U29" s="225">
        <f t="shared" si="3"/>
        <v>0</v>
      </c>
      <c r="V29" s="248">
        <f t="shared" si="4"/>
        <v>0</v>
      </c>
      <c r="W29" s="223">
        <f t="shared" si="5"/>
        <v>0</v>
      </c>
      <c r="X29" s="223">
        <f t="shared" si="9"/>
        <v>0</v>
      </c>
      <c r="Y29" s="223">
        <f t="shared" si="10"/>
        <v>0</v>
      </c>
      <c r="Z29" s="224"/>
    </row>
    <row r="30" spans="1:26">
      <c r="A30" s="12"/>
      <c r="B30" s="13"/>
      <c r="C30" s="14"/>
      <c r="D30" s="14"/>
      <c r="E30" s="13"/>
      <c r="F30" s="10"/>
      <c r="G30" s="47">
        <v>0</v>
      </c>
      <c r="H30" s="198">
        <f t="shared" si="8"/>
        <v>0</v>
      </c>
      <c r="I30" s="57">
        <f t="shared" si="0"/>
        <v>0</v>
      </c>
      <c r="J30" s="247">
        <v>0</v>
      </c>
      <c r="K30" s="236"/>
      <c r="L30" s="54" t="s">
        <v>70</v>
      </c>
      <c r="M30" s="59">
        <v>0</v>
      </c>
      <c r="N30" s="197">
        <f t="shared" si="1"/>
        <v>0</v>
      </c>
      <c r="O30" s="59">
        <f t="shared" si="11"/>
        <v>0</v>
      </c>
      <c r="S30" s="229"/>
      <c r="T30" s="40" t="b">
        <v>1</v>
      </c>
      <c r="U30" s="225">
        <f t="shared" si="3"/>
        <v>0</v>
      </c>
      <c r="V30" s="248">
        <f t="shared" si="4"/>
        <v>0</v>
      </c>
      <c r="W30" s="223">
        <f t="shared" si="5"/>
        <v>0</v>
      </c>
      <c r="X30" s="223">
        <f t="shared" si="9"/>
        <v>0</v>
      </c>
      <c r="Y30" s="223">
        <f t="shared" si="10"/>
        <v>0</v>
      </c>
      <c r="Z30" s="224"/>
    </row>
    <row r="31" spans="1:26">
      <c r="A31" s="12"/>
      <c r="B31" s="13"/>
      <c r="C31" s="14"/>
      <c r="D31" s="14"/>
      <c r="E31" s="13"/>
      <c r="F31" s="10"/>
      <c r="G31" s="47">
        <v>0</v>
      </c>
      <c r="H31" s="198">
        <f t="shared" si="8"/>
        <v>0</v>
      </c>
      <c r="I31" s="57">
        <f t="shared" si="0"/>
        <v>0</v>
      </c>
      <c r="J31" s="247">
        <v>0</v>
      </c>
      <c r="K31" s="236"/>
      <c r="L31" s="54" t="s">
        <v>71</v>
      </c>
      <c r="M31" s="59">
        <v>0</v>
      </c>
      <c r="N31" s="197">
        <f t="shared" si="1"/>
        <v>0</v>
      </c>
      <c r="O31" s="59">
        <f t="shared" si="11"/>
        <v>0</v>
      </c>
      <c r="S31" s="229"/>
      <c r="T31" s="40" t="b">
        <v>1</v>
      </c>
      <c r="U31" s="225">
        <f t="shared" si="3"/>
        <v>0</v>
      </c>
      <c r="V31" s="248">
        <f t="shared" si="4"/>
        <v>0</v>
      </c>
      <c r="W31" s="223">
        <f t="shared" si="5"/>
        <v>0</v>
      </c>
      <c r="X31" s="223">
        <f t="shared" si="9"/>
        <v>0</v>
      </c>
      <c r="Y31" s="223">
        <f t="shared" si="10"/>
        <v>0</v>
      </c>
      <c r="Z31" s="224"/>
    </row>
    <row r="32" spans="1:26">
      <c r="A32" s="12"/>
      <c r="B32" s="13"/>
      <c r="C32" s="14"/>
      <c r="D32" s="14"/>
      <c r="E32" s="13"/>
      <c r="F32" s="10"/>
      <c r="G32" s="47">
        <v>0</v>
      </c>
      <c r="H32" s="198">
        <f t="shared" si="8"/>
        <v>0</v>
      </c>
      <c r="I32" s="57">
        <f t="shared" si="0"/>
        <v>0</v>
      </c>
      <c r="J32" s="247">
        <v>0</v>
      </c>
      <c r="K32" s="236"/>
      <c r="L32" s="54" t="s">
        <v>72</v>
      </c>
      <c r="M32" s="59">
        <v>0</v>
      </c>
      <c r="N32" s="197">
        <f t="shared" si="1"/>
        <v>0</v>
      </c>
      <c r="O32" s="59">
        <f t="shared" ref="O32:O36" si="12">N32+M32</f>
        <v>0</v>
      </c>
      <c r="S32" s="229"/>
      <c r="T32" s="40" t="b">
        <v>1</v>
      </c>
      <c r="U32" s="225">
        <f t="shared" si="3"/>
        <v>0</v>
      </c>
      <c r="V32" s="248">
        <f t="shared" si="4"/>
        <v>0</v>
      </c>
      <c r="W32" s="223">
        <f t="shared" si="5"/>
        <v>0</v>
      </c>
      <c r="X32" s="223">
        <f t="shared" si="9"/>
        <v>0</v>
      </c>
      <c r="Y32" s="223">
        <f t="shared" si="10"/>
        <v>0</v>
      </c>
      <c r="Z32" s="224"/>
    </row>
    <row r="33" spans="1:26">
      <c r="A33" s="12"/>
      <c r="B33" s="13"/>
      <c r="C33" s="14"/>
      <c r="D33" s="14"/>
      <c r="E33" s="13"/>
      <c r="F33" s="10"/>
      <c r="G33" s="47">
        <v>0</v>
      </c>
      <c r="H33" s="198">
        <f t="shared" si="8"/>
        <v>0</v>
      </c>
      <c r="I33" s="57">
        <f t="shared" ref="I33:I35" si="13">H33+G33</f>
        <v>0</v>
      </c>
      <c r="J33" s="247">
        <v>0</v>
      </c>
      <c r="K33" s="236"/>
      <c r="L33" s="54" t="s">
        <v>73</v>
      </c>
      <c r="M33" s="59">
        <v>0</v>
      </c>
      <c r="N33" s="197">
        <f t="shared" si="1"/>
        <v>0</v>
      </c>
      <c r="O33" s="59">
        <f t="shared" si="12"/>
        <v>0</v>
      </c>
      <c r="S33" s="229"/>
      <c r="T33" s="40" t="b">
        <v>1</v>
      </c>
      <c r="U33" s="225">
        <f t="shared" si="3"/>
        <v>0</v>
      </c>
      <c r="V33" s="248">
        <f t="shared" si="4"/>
        <v>0</v>
      </c>
      <c r="W33" s="223">
        <f t="shared" si="5"/>
        <v>0</v>
      </c>
      <c r="X33" s="223">
        <f t="shared" si="9"/>
        <v>0</v>
      </c>
      <c r="Y33" s="223">
        <f t="shared" si="10"/>
        <v>0</v>
      </c>
      <c r="Z33" s="224"/>
    </row>
    <row r="34" spans="1:26">
      <c r="A34" s="12"/>
      <c r="B34" s="13"/>
      <c r="C34" s="14"/>
      <c r="D34" s="14"/>
      <c r="E34" s="13"/>
      <c r="F34" s="10"/>
      <c r="G34" s="47">
        <v>0</v>
      </c>
      <c r="H34" s="198">
        <f t="shared" si="8"/>
        <v>0</v>
      </c>
      <c r="I34" s="57">
        <f t="shared" si="13"/>
        <v>0</v>
      </c>
      <c r="J34" s="247">
        <v>0</v>
      </c>
      <c r="K34" s="236"/>
      <c r="L34" s="54" t="s">
        <v>74</v>
      </c>
      <c r="M34" s="59">
        <v>0</v>
      </c>
      <c r="N34" s="197">
        <f t="shared" si="1"/>
        <v>0</v>
      </c>
      <c r="O34" s="59">
        <f t="shared" si="12"/>
        <v>0</v>
      </c>
      <c r="S34" s="229"/>
      <c r="T34" s="40" t="b">
        <v>1</v>
      </c>
      <c r="U34" s="225">
        <f t="shared" si="3"/>
        <v>0</v>
      </c>
      <c r="V34" s="248">
        <f t="shared" si="4"/>
        <v>0</v>
      </c>
      <c r="W34" s="223">
        <f t="shared" si="5"/>
        <v>0</v>
      </c>
      <c r="X34" s="223">
        <f t="shared" si="9"/>
        <v>0</v>
      </c>
      <c r="Y34" s="223">
        <f t="shared" si="10"/>
        <v>0</v>
      </c>
      <c r="Z34" s="224"/>
    </row>
    <row r="35" spans="1:26">
      <c r="A35" s="12"/>
      <c r="B35" s="13"/>
      <c r="C35" s="14"/>
      <c r="D35" s="14"/>
      <c r="E35" s="13"/>
      <c r="F35" s="10"/>
      <c r="G35" s="47">
        <v>0</v>
      </c>
      <c r="H35" s="198">
        <f t="shared" si="8"/>
        <v>0</v>
      </c>
      <c r="I35" s="57">
        <f t="shared" si="13"/>
        <v>0</v>
      </c>
      <c r="J35" s="247">
        <v>0</v>
      </c>
      <c r="K35" s="236"/>
      <c r="L35" s="54" t="s">
        <v>75</v>
      </c>
      <c r="M35" s="59">
        <v>0</v>
      </c>
      <c r="N35" s="197">
        <f t="shared" si="1"/>
        <v>0</v>
      </c>
      <c r="O35" s="59">
        <f t="shared" si="12"/>
        <v>0</v>
      </c>
      <c r="S35" s="229"/>
      <c r="T35" s="40" t="b">
        <v>1</v>
      </c>
      <c r="U35" s="225">
        <f t="shared" si="3"/>
        <v>0</v>
      </c>
      <c r="V35" s="248">
        <f t="shared" si="4"/>
        <v>0</v>
      </c>
      <c r="W35" s="223">
        <f t="shared" si="5"/>
        <v>0</v>
      </c>
      <c r="X35" s="223">
        <f t="shared" si="9"/>
        <v>0</v>
      </c>
      <c r="Y35" s="223">
        <f t="shared" si="10"/>
        <v>0</v>
      </c>
      <c r="Z35" s="224"/>
    </row>
    <row r="36" spans="1:26">
      <c r="A36" s="12"/>
      <c r="B36" s="13"/>
      <c r="C36" s="14"/>
      <c r="D36" s="14"/>
      <c r="E36" s="13"/>
      <c r="F36" s="10"/>
      <c r="G36" s="47">
        <v>0</v>
      </c>
      <c r="H36" s="198">
        <f t="shared" si="8"/>
        <v>0</v>
      </c>
      <c r="I36" s="57">
        <f t="shared" ref="I36" si="14">H36+G36</f>
        <v>0</v>
      </c>
      <c r="J36" s="247">
        <v>0</v>
      </c>
      <c r="K36" s="236"/>
      <c r="L36" s="54" t="s">
        <v>76</v>
      </c>
      <c r="M36" s="59">
        <v>0</v>
      </c>
      <c r="N36" s="197">
        <f t="shared" si="1"/>
        <v>0</v>
      </c>
      <c r="O36" s="59">
        <f t="shared" si="12"/>
        <v>0</v>
      </c>
      <c r="S36" s="229"/>
      <c r="T36" s="40" t="b">
        <v>1</v>
      </c>
      <c r="U36" s="225">
        <f t="shared" si="3"/>
        <v>0</v>
      </c>
      <c r="V36" s="248">
        <f t="shared" si="4"/>
        <v>0</v>
      </c>
      <c r="W36" s="223">
        <f t="shared" si="5"/>
        <v>0</v>
      </c>
      <c r="X36" s="223">
        <f t="shared" si="9"/>
        <v>0</v>
      </c>
      <c r="Y36" s="223">
        <f t="shared" si="10"/>
        <v>0</v>
      </c>
      <c r="Z36" s="224"/>
    </row>
    <row r="37" spans="1:26">
      <c r="A37" s="12"/>
      <c r="B37" s="13"/>
      <c r="C37" s="14"/>
      <c r="D37" s="14"/>
      <c r="E37" s="13"/>
      <c r="F37" s="12"/>
      <c r="G37" s="47">
        <v>0</v>
      </c>
      <c r="H37" s="198">
        <f t="shared" si="8"/>
        <v>0</v>
      </c>
      <c r="I37" s="57">
        <f t="shared" si="0"/>
        <v>0</v>
      </c>
      <c r="J37" s="247">
        <v>0</v>
      </c>
      <c r="K37" s="236"/>
      <c r="L37" s="54"/>
      <c r="M37" s="59"/>
      <c r="N37" s="60"/>
      <c r="O37" s="59"/>
      <c r="S37" s="229"/>
      <c r="T37" s="40" t="b">
        <v>1</v>
      </c>
      <c r="U37" s="225">
        <f t="shared" si="3"/>
        <v>0</v>
      </c>
      <c r="V37" s="248">
        <f t="shared" si="4"/>
        <v>0</v>
      </c>
      <c r="W37" s="223">
        <f t="shared" si="5"/>
        <v>0</v>
      </c>
      <c r="X37" s="223">
        <f t="shared" si="9"/>
        <v>0</v>
      </c>
      <c r="Y37" s="223">
        <f t="shared" si="10"/>
        <v>0</v>
      </c>
      <c r="Z37" s="224"/>
    </row>
    <row r="38" spans="1:26">
      <c r="A38" s="12"/>
      <c r="B38" s="67" t="s">
        <v>79</v>
      </c>
      <c r="C38" s="68"/>
      <c r="D38" s="68"/>
      <c r="E38" s="67" t="s">
        <v>78</v>
      </c>
      <c r="F38" s="69"/>
      <c r="G38" s="70">
        <f>I38/1.06375</f>
        <v>1880.14</v>
      </c>
      <c r="H38" s="198">
        <f t="shared" si="8"/>
        <v>119.86</v>
      </c>
      <c r="I38" s="71">
        <f>I6*(0-0.2)</f>
        <v>2000</v>
      </c>
      <c r="J38" s="247">
        <v>0</v>
      </c>
      <c r="K38" s="236"/>
      <c r="L38" s="54"/>
      <c r="M38" s="59"/>
      <c r="N38" s="60"/>
      <c r="O38" s="59"/>
      <c r="S38" s="229"/>
      <c r="T38" s="40" t="b">
        <v>1</v>
      </c>
      <c r="U38" s="225" t="str">
        <f t="shared" si="3"/>
        <v>Contingency cushion</v>
      </c>
      <c r="V38" s="248"/>
      <c r="W38" s="223"/>
      <c r="X38" s="223"/>
      <c r="Y38" s="223"/>
      <c r="Z38" s="224"/>
    </row>
    <row r="39" spans="1:26">
      <c r="A39" s="12"/>
      <c r="B39" s="13" t="s">
        <v>138</v>
      </c>
      <c r="C39" s="14"/>
      <c r="D39" s="14"/>
      <c r="E39" s="13"/>
      <c r="F39" s="12"/>
      <c r="G39" s="47">
        <f>Y42</f>
        <v>0</v>
      </c>
      <c r="H39" s="198">
        <f t="shared" si="8"/>
        <v>0</v>
      </c>
      <c r="I39" s="57">
        <f t="shared" si="0"/>
        <v>0</v>
      </c>
      <c r="J39" s="247">
        <f>X42</f>
        <v>0</v>
      </c>
      <c r="K39" s="236"/>
      <c r="L39" s="54"/>
      <c r="M39" s="59"/>
      <c r="N39" s="60"/>
      <c r="O39" s="59"/>
      <c r="S39" s="229"/>
      <c r="T39" s="40" t="b">
        <v>1</v>
      </c>
      <c r="U39" s="225" t="str">
        <f t="shared" si="3"/>
        <v>JOC (Gordian Fee)</v>
      </c>
      <c r="V39" s="248"/>
      <c r="W39" s="223"/>
      <c r="X39" s="223"/>
      <c r="Y39" s="223"/>
      <c r="Z39" s="224"/>
    </row>
    <row r="40" spans="1:26">
      <c r="A40" s="12"/>
      <c r="B40" s="13"/>
      <c r="C40" s="14"/>
      <c r="D40" s="14"/>
      <c r="E40" s="13"/>
      <c r="F40" s="12"/>
      <c r="G40" s="47">
        <v>0</v>
      </c>
      <c r="H40" s="198">
        <f t="shared" si="8"/>
        <v>0</v>
      </c>
      <c r="I40" s="57">
        <f t="shared" si="0"/>
        <v>0</v>
      </c>
      <c r="J40" s="247">
        <v>0</v>
      </c>
      <c r="K40" s="236"/>
      <c r="L40" s="54"/>
      <c r="M40" s="59"/>
      <c r="N40" s="60"/>
      <c r="O40" s="59"/>
      <c r="S40" s="229"/>
      <c r="T40" s="40" t="b">
        <v>1</v>
      </c>
      <c r="U40" s="225">
        <f t="shared" si="3"/>
        <v>0</v>
      </c>
      <c r="V40" s="248">
        <f>IF(T40,G40,0)</f>
        <v>0</v>
      </c>
      <c r="W40" s="223">
        <f t="shared" ref="W40" si="15">V40*$W$4</f>
        <v>0</v>
      </c>
      <c r="X40" s="223">
        <f t="shared" ref="X40" si="16">(W40)*$X$4</f>
        <v>0</v>
      </c>
      <c r="Y40" s="223">
        <f t="shared" ref="Y40" si="17">W40+X40</f>
        <v>0</v>
      </c>
      <c r="Z40" s="224"/>
    </row>
    <row r="41" spans="1:26">
      <c r="A41" s="15"/>
      <c r="C41" s="2"/>
      <c r="D41" s="2"/>
      <c r="F41" s="16" t="s">
        <v>80</v>
      </c>
      <c r="G41" s="61">
        <f>SUM(G6:G40)</f>
        <v>-7520.57</v>
      </c>
      <c r="H41" s="61">
        <f>SUM(H6:H40)</f>
        <v>-479.44</v>
      </c>
      <c r="I41" s="61">
        <f>SUM(I6:I40)</f>
        <v>-8000</v>
      </c>
      <c r="J41" s="16"/>
      <c r="K41" s="237"/>
      <c r="L41" s="85">
        <f>H41/H6</f>
        <v>0.8</v>
      </c>
      <c r="M41" s="44" t="s">
        <v>19</v>
      </c>
      <c r="S41" s="229"/>
      <c r="T41" s="249"/>
      <c r="U41" s="250"/>
      <c r="V41" s="251"/>
      <c r="W41" s="251"/>
      <c r="X41" s="251"/>
      <c r="Y41" s="231"/>
      <c r="Z41" s="226"/>
    </row>
    <row r="42" spans="1:26">
      <c r="A42" s="17"/>
      <c r="B42" s="18"/>
      <c r="C42" s="19"/>
      <c r="D42" s="19"/>
      <c r="E42" s="18"/>
      <c r="F42" s="26" t="s">
        <v>18</v>
      </c>
      <c r="G42" s="62">
        <f>0-(G6-G41)</f>
        <v>1880.14</v>
      </c>
      <c r="H42" s="62">
        <f>0-(H6-H41)</f>
        <v>119.86</v>
      </c>
      <c r="I42" s="62">
        <f>0-(I6-I41)</f>
        <v>2000</v>
      </c>
      <c r="J42" s="26"/>
      <c r="K42" s="238"/>
      <c r="L42" s="58"/>
      <c r="S42" s="230"/>
      <c r="T42" s="18"/>
      <c r="U42" s="233" t="str">
        <f>IF(T39,B39,"no")</f>
        <v>JOC (Gordian Fee)</v>
      </c>
      <c r="V42" s="168"/>
      <c r="W42" s="168"/>
      <c r="X42" s="168"/>
      <c r="Y42" s="232">
        <f>SUM(Y8:Y41)</f>
        <v>0</v>
      </c>
      <c r="Z42" s="227"/>
    </row>
  </sheetData>
  <mergeCells count="5">
    <mergeCell ref="A4:E4"/>
    <mergeCell ref="B2:D3"/>
    <mergeCell ref="M4:O4"/>
    <mergeCell ref="T1:Z1"/>
    <mergeCell ref="T2:Z2"/>
  </mergeCells>
  <phoneticPr fontId="3" type="noConversion"/>
  <pageMargins left="0.75" right="0.75" top="0.59" bottom="1" header="0.5" footer="0.5"/>
  <pageSetup orientation="landscape" horizontalDpi="300" verticalDpi="300" r:id="rId1"/>
  <headerFooter alignWithMargins="0">
    <oddFooter>&amp;L&amp;D
&amp;F
&amp;A&amp;C&amp;P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1"/>
  <sheetViews>
    <sheetView zoomScaleNormal="100" workbookViewId="0">
      <pane xSplit="3" ySplit="7" topLeftCell="D86" activePane="bottomRight" state="frozen"/>
      <selection pane="topRight" activeCell="D1" sqref="D1"/>
      <selection pane="bottomLeft" activeCell="A7" sqref="A7"/>
      <selection pane="bottomRight" activeCell="V97" sqref="V97"/>
    </sheetView>
  </sheetViews>
  <sheetFormatPr defaultRowHeight="12.75"/>
  <cols>
    <col min="1" max="1" width="7.28515625" customWidth="1"/>
    <col min="2" max="2" width="22.7109375" customWidth="1"/>
    <col min="3" max="3" width="10.140625" customWidth="1"/>
    <col min="4" max="4" width="12.7109375" customWidth="1"/>
    <col min="6" max="6" width="10.28515625" bestFit="1" customWidth="1"/>
    <col min="7" max="7" width="14.5703125" customWidth="1"/>
    <col min="9" max="9" width="11.140625" customWidth="1"/>
    <col min="10" max="10" width="11.42578125" customWidth="1"/>
    <col min="11" max="12" width="9.42578125" customWidth="1"/>
    <col min="13" max="13" width="8.28515625" customWidth="1"/>
    <col min="14" max="14" width="5.140625" customWidth="1"/>
    <col min="15" max="35" width="4.28515625" customWidth="1"/>
    <col min="36" max="37" width="10.140625" customWidth="1"/>
    <col min="38" max="38" width="10.140625" style="31" customWidth="1"/>
    <col min="39" max="39" width="14.7109375" customWidth="1"/>
  </cols>
  <sheetData>
    <row r="1" spans="1:39" ht="15.75">
      <c r="A1" s="265" t="s">
        <v>0</v>
      </c>
      <c r="B1" s="265"/>
      <c r="G1" s="278" t="s">
        <v>180</v>
      </c>
      <c r="J1" s="265"/>
    </row>
    <row r="2" spans="1:39">
      <c r="A2" s="4" t="s">
        <v>1</v>
      </c>
      <c r="B2" s="307" t="s">
        <v>144</v>
      </c>
      <c r="C2" s="307"/>
      <c r="D2" s="307"/>
      <c r="E2" s="120"/>
      <c r="F2" s="120"/>
      <c r="G2" s="120"/>
      <c r="H2" s="120"/>
      <c r="AK2" s="120"/>
      <c r="AL2" s="120"/>
      <c r="AM2" s="120"/>
    </row>
    <row r="3" spans="1:39">
      <c r="A3" s="4"/>
      <c r="B3" s="307"/>
      <c r="C3" s="307"/>
      <c r="D3" s="307"/>
      <c r="E3" s="120"/>
      <c r="F3" s="120"/>
      <c r="G3" s="120"/>
      <c r="H3" s="120"/>
      <c r="AK3" s="120"/>
      <c r="AL3" s="120"/>
      <c r="AM3" s="120"/>
    </row>
    <row r="4" spans="1:39">
      <c r="A4" s="150" t="s">
        <v>25</v>
      </c>
      <c r="B4" s="42"/>
      <c r="C4" s="33"/>
      <c r="D4" s="308" t="s">
        <v>126</v>
      </c>
      <c r="E4" s="309"/>
      <c r="F4" s="193">
        <v>6.3750000000000001E-2</v>
      </c>
      <c r="I4" s="102"/>
      <c r="AJ4" s="33"/>
      <c r="AK4" s="33"/>
      <c r="AL4" s="104"/>
      <c r="AM4" s="33"/>
    </row>
    <row r="5" spans="1:39" ht="15.75" customHeight="1">
      <c r="A5" s="145" t="s">
        <v>26</v>
      </c>
      <c r="B5" s="145"/>
      <c r="C5" s="34">
        <v>1</v>
      </c>
      <c r="D5" s="35"/>
      <c r="E5" s="35"/>
      <c r="F5" s="35"/>
      <c r="J5" s="145"/>
      <c r="AJ5" s="201">
        <v>1</v>
      </c>
      <c r="AK5" s="201"/>
      <c r="AL5" s="202"/>
      <c r="AM5" s="201"/>
    </row>
    <row r="6" spans="1:39" ht="45" customHeight="1">
      <c r="A6" s="121" t="s">
        <v>27</v>
      </c>
      <c r="B6" s="122" t="s">
        <v>28</v>
      </c>
      <c r="C6" s="123" t="s">
        <v>171</v>
      </c>
      <c r="D6" s="121" t="s">
        <v>29</v>
      </c>
      <c r="E6" s="121" t="s">
        <v>30</v>
      </c>
      <c r="F6" s="121" t="s">
        <v>31</v>
      </c>
      <c r="G6" s="121" t="s">
        <v>96</v>
      </c>
      <c r="H6" s="121" t="s">
        <v>97</v>
      </c>
      <c r="I6" s="121" t="s">
        <v>98</v>
      </c>
      <c r="J6" s="121" t="s">
        <v>172</v>
      </c>
      <c r="K6" s="121" t="s">
        <v>173</v>
      </c>
      <c r="L6" s="121" t="s">
        <v>175</v>
      </c>
      <c r="M6" s="103" t="s">
        <v>99</v>
      </c>
      <c r="AJ6" s="204" t="s">
        <v>122</v>
      </c>
      <c r="AK6" s="204" t="s">
        <v>100</v>
      </c>
      <c r="AL6" s="204" t="s">
        <v>101</v>
      </c>
      <c r="AM6" s="204" t="s">
        <v>95</v>
      </c>
    </row>
    <row r="7" spans="1:39" s="31" customFormat="1">
      <c r="A7" s="124" t="s">
        <v>32</v>
      </c>
      <c r="B7" s="125" t="s">
        <v>33</v>
      </c>
      <c r="C7" s="126" t="s">
        <v>34</v>
      </c>
      <c r="D7" s="124" t="s">
        <v>35</v>
      </c>
      <c r="E7" s="124" t="s">
        <v>36</v>
      </c>
      <c r="F7" s="124" t="s">
        <v>37</v>
      </c>
      <c r="G7" s="124" t="s">
        <v>38</v>
      </c>
      <c r="H7" s="124" t="s">
        <v>39</v>
      </c>
      <c r="I7" s="124" t="s">
        <v>40</v>
      </c>
      <c r="J7" s="125" t="s">
        <v>41</v>
      </c>
      <c r="K7" s="124" t="s">
        <v>42</v>
      </c>
      <c r="L7" s="124" t="s">
        <v>174</v>
      </c>
      <c r="M7" s="124" t="s">
        <v>176</v>
      </c>
      <c r="N7" s="127"/>
      <c r="O7" s="127"/>
      <c r="P7" s="127"/>
      <c r="Q7" s="127"/>
      <c r="R7" s="127"/>
      <c r="S7" s="127"/>
      <c r="T7" s="127"/>
      <c r="U7" s="127"/>
      <c r="V7" s="127"/>
      <c r="W7" s="127"/>
      <c r="X7" s="127"/>
      <c r="Y7" s="127"/>
      <c r="Z7" s="127"/>
      <c r="AA7" s="127"/>
      <c r="AB7" s="127"/>
      <c r="AC7" s="127"/>
      <c r="AD7" s="127"/>
      <c r="AE7" s="127"/>
      <c r="AF7" s="127"/>
      <c r="AG7" s="127"/>
      <c r="AH7" s="127"/>
      <c r="AI7" s="127"/>
      <c r="AJ7" s="203" t="s">
        <v>125</v>
      </c>
      <c r="AK7" s="203">
        <v>0</v>
      </c>
      <c r="AL7" s="203" t="s">
        <v>102</v>
      </c>
      <c r="AM7" s="203" t="s">
        <v>103</v>
      </c>
    </row>
    <row r="8" spans="1:39" s="31" customFormat="1">
      <c r="A8" s="262"/>
      <c r="B8" s="272" t="s">
        <v>145</v>
      </c>
      <c r="C8" s="263"/>
      <c r="D8" s="262"/>
      <c r="E8" s="262"/>
      <c r="F8" s="262"/>
      <c r="G8" s="262"/>
      <c r="H8" s="262"/>
      <c r="I8" s="262"/>
      <c r="J8" s="275">
        <f>SUM(C9:C11)</f>
        <v>0</v>
      </c>
      <c r="K8" s="276">
        <f>SUM(M9:M11)</f>
        <v>0</v>
      </c>
      <c r="L8" s="276">
        <f>K8*$F$4</f>
        <v>0</v>
      </c>
      <c r="M8" s="262"/>
      <c r="AJ8" s="264"/>
      <c r="AK8" s="264"/>
      <c r="AL8" s="264"/>
      <c r="AM8" s="264"/>
    </row>
    <row r="9" spans="1:39">
      <c r="A9" s="128"/>
      <c r="B9" s="133" t="s">
        <v>108</v>
      </c>
      <c r="C9" s="130">
        <v>0</v>
      </c>
      <c r="D9" s="106">
        <v>0</v>
      </c>
      <c r="E9" s="106">
        <v>0</v>
      </c>
      <c r="F9" s="106">
        <v>0</v>
      </c>
      <c r="G9" s="105">
        <f>D9+E9+F9</f>
        <v>0</v>
      </c>
      <c r="H9" s="107" t="e">
        <f>(G9/C9)</f>
        <v>#DIV/0!</v>
      </c>
      <c r="I9" s="105">
        <f>(C9-G9)</f>
        <v>0</v>
      </c>
      <c r="J9" s="133"/>
      <c r="K9" s="108"/>
      <c r="L9" s="108"/>
      <c r="M9" s="109">
        <f>SUM(E9+F9)</f>
        <v>0</v>
      </c>
      <c r="AJ9" s="205">
        <v>0</v>
      </c>
      <c r="AK9" s="205"/>
      <c r="AL9" s="205"/>
      <c r="AM9" s="205">
        <f>AJ9-(AK11)</f>
        <v>0</v>
      </c>
    </row>
    <row r="10" spans="1:39">
      <c r="A10" s="128"/>
      <c r="B10" s="131" t="s">
        <v>104</v>
      </c>
      <c r="C10" s="130">
        <v>0</v>
      </c>
      <c r="D10" s="106">
        <v>0</v>
      </c>
      <c r="E10" s="106">
        <v>0</v>
      </c>
      <c r="F10" s="106">
        <v>0</v>
      </c>
      <c r="G10" s="105">
        <f t="shared" ref="G10" si="0">D10+E10+F10</f>
        <v>0</v>
      </c>
      <c r="H10" s="107" t="e">
        <f t="shared" ref="H10" si="1">(G10/C10)</f>
        <v>#DIV/0!</v>
      </c>
      <c r="I10" s="105">
        <f>(C10-G10)</f>
        <v>0</v>
      </c>
      <c r="J10" s="131"/>
      <c r="K10" s="108"/>
      <c r="L10" s="108"/>
      <c r="M10" s="109">
        <f>SUM(E10+F10)</f>
        <v>0</v>
      </c>
      <c r="AJ10" s="205"/>
      <c r="AK10" s="205"/>
      <c r="AL10" s="205"/>
      <c r="AM10" s="205"/>
    </row>
    <row r="11" spans="1:39">
      <c r="A11" s="128"/>
      <c r="B11" s="135" t="s">
        <v>94</v>
      </c>
      <c r="C11" s="136">
        <v>0</v>
      </c>
      <c r="D11" s="106">
        <v>0</v>
      </c>
      <c r="E11" s="106">
        <v>0</v>
      </c>
      <c r="F11" s="106">
        <v>0</v>
      </c>
      <c r="G11" s="105">
        <f t="shared" ref="G11:G79" si="2">D11+E11+F11</f>
        <v>0</v>
      </c>
      <c r="H11" s="107" t="e">
        <f t="shared" ref="H11:H118" si="3">(G11/C11)</f>
        <v>#DIV/0!</v>
      </c>
      <c r="I11" s="105">
        <f>(C11-G11)</f>
        <v>0</v>
      </c>
      <c r="J11" s="135"/>
      <c r="K11" s="108"/>
      <c r="L11" s="108"/>
      <c r="M11" s="109">
        <f>SUM(E11+F11)</f>
        <v>0</v>
      </c>
      <c r="AJ11" s="206"/>
      <c r="AK11" s="205">
        <f>AJ9*3%</f>
        <v>0</v>
      </c>
      <c r="AL11" s="205"/>
      <c r="AM11" s="207"/>
    </row>
    <row r="12" spans="1:39">
      <c r="A12" s="128"/>
      <c r="B12" s="277" t="s">
        <v>146</v>
      </c>
      <c r="C12" s="136"/>
      <c r="D12" s="106"/>
      <c r="E12" s="106"/>
      <c r="F12" s="106"/>
      <c r="G12" s="105"/>
      <c r="H12" s="107"/>
      <c r="I12" s="105"/>
      <c r="J12" s="275">
        <f>SUM(C13:C15)</f>
        <v>0</v>
      </c>
      <c r="K12" s="276">
        <f>SUM(M13:M15)</f>
        <v>0</v>
      </c>
      <c r="L12" s="276">
        <f>K12*$F$4</f>
        <v>0</v>
      </c>
      <c r="M12" s="109"/>
      <c r="AJ12" s="206"/>
      <c r="AK12" s="205"/>
      <c r="AL12" s="205"/>
      <c r="AM12" s="207"/>
    </row>
    <row r="13" spans="1:39">
      <c r="A13" s="128"/>
      <c r="B13" s="133" t="s">
        <v>108</v>
      </c>
      <c r="C13" s="130">
        <v>0</v>
      </c>
      <c r="D13" s="106">
        <v>0</v>
      </c>
      <c r="E13" s="106">
        <v>0</v>
      </c>
      <c r="F13" s="106">
        <v>0</v>
      </c>
      <c r="G13" s="105">
        <f t="shared" si="2"/>
        <v>0</v>
      </c>
      <c r="H13" s="107" t="e">
        <f t="shared" si="3"/>
        <v>#DIV/0!</v>
      </c>
      <c r="I13" s="105">
        <f>(C13-G13)</f>
        <v>0</v>
      </c>
      <c r="J13" s="133"/>
      <c r="K13" s="108"/>
      <c r="L13" s="108"/>
      <c r="M13" s="109">
        <f>SUM(E13+F13)</f>
        <v>0</v>
      </c>
      <c r="AJ13" s="205">
        <v>0</v>
      </c>
      <c r="AK13" s="205"/>
      <c r="AL13" s="205"/>
      <c r="AM13" s="205">
        <f>AJ13</f>
        <v>0</v>
      </c>
    </row>
    <row r="14" spans="1:39">
      <c r="A14" s="128"/>
      <c r="B14" s="131" t="s">
        <v>104</v>
      </c>
      <c r="C14" s="130">
        <v>0</v>
      </c>
      <c r="D14" s="106">
        <v>0</v>
      </c>
      <c r="E14" s="106">
        <v>0</v>
      </c>
      <c r="F14" s="106">
        <v>0</v>
      </c>
      <c r="G14" s="105">
        <f t="shared" si="2"/>
        <v>0</v>
      </c>
      <c r="H14" s="107" t="e">
        <f t="shared" si="3"/>
        <v>#DIV/0!</v>
      </c>
      <c r="I14" s="105">
        <f>(C14-G14)</f>
        <v>0</v>
      </c>
      <c r="J14" s="131"/>
      <c r="K14" s="108"/>
      <c r="L14" s="108"/>
      <c r="M14" s="109">
        <f>SUM(E14+F14)</f>
        <v>0</v>
      </c>
      <c r="AJ14" s="205">
        <v>0</v>
      </c>
      <c r="AK14" s="205"/>
      <c r="AL14" s="205"/>
      <c r="AM14" s="205">
        <f>AJ14-(AK15)</f>
        <v>0</v>
      </c>
    </row>
    <row r="15" spans="1:39">
      <c r="A15" s="128"/>
      <c r="B15" s="135" t="s">
        <v>94</v>
      </c>
      <c r="C15" s="136">
        <v>0</v>
      </c>
      <c r="D15" s="106">
        <v>0</v>
      </c>
      <c r="E15" s="106">
        <v>0</v>
      </c>
      <c r="F15" s="106">
        <v>0</v>
      </c>
      <c r="G15" s="105">
        <f t="shared" si="2"/>
        <v>0</v>
      </c>
      <c r="H15" s="107" t="e">
        <f t="shared" si="3"/>
        <v>#DIV/0!</v>
      </c>
      <c r="I15" s="105">
        <f>(C15-G15)</f>
        <v>0</v>
      </c>
      <c r="J15" s="135"/>
      <c r="K15" s="108"/>
      <c r="L15" s="108"/>
      <c r="M15" s="109">
        <f>SUM(E15+F15)</f>
        <v>0</v>
      </c>
      <c r="AJ15" s="206"/>
      <c r="AK15" s="205">
        <f>AJ14*3%</f>
        <v>0</v>
      </c>
      <c r="AL15" s="205"/>
      <c r="AM15" s="207"/>
    </row>
    <row r="16" spans="1:39">
      <c r="A16" s="128"/>
      <c r="B16" s="277" t="s">
        <v>147</v>
      </c>
      <c r="C16" s="136"/>
      <c r="D16" s="106"/>
      <c r="E16" s="106"/>
      <c r="F16" s="106"/>
      <c r="G16" s="105"/>
      <c r="H16" s="107"/>
      <c r="I16" s="105"/>
      <c r="J16" s="275">
        <f>SUM(C17:C19)</f>
        <v>0</v>
      </c>
      <c r="K16" s="276">
        <f>SUM(M17:M19)</f>
        <v>0</v>
      </c>
      <c r="L16" s="276">
        <f>K16*$F$4</f>
        <v>0</v>
      </c>
      <c r="M16" s="109"/>
      <c r="AJ16" s="206"/>
      <c r="AK16" s="205"/>
      <c r="AL16" s="205"/>
      <c r="AM16" s="207"/>
    </row>
    <row r="17" spans="1:39">
      <c r="A17" s="128"/>
      <c r="B17" s="133" t="s">
        <v>108</v>
      </c>
      <c r="C17" s="130">
        <v>0</v>
      </c>
      <c r="D17" s="106">
        <v>0</v>
      </c>
      <c r="E17" s="106">
        <v>0</v>
      </c>
      <c r="F17" s="106">
        <v>0</v>
      </c>
      <c r="G17" s="105">
        <f t="shared" si="2"/>
        <v>0</v>
      </c>
      <c r="H17" s="107" t="e">
        <f t="shared" si="3"/>
        <v>#DIV/0!</v>
      </c>
      <c r="I17" s="105">
        <f t="shared" ref="I17:I118" si="4">(C17-G17)</f>
        <v>0</v>
      </c>
      <c r="J17" s="133"/>
      <c r="K17" s="108"/>
      <c r="L17" s="108"/>
      <c r="M17" s="109">
        <f t="shared" ref="M17:M23" si="5">SUM(E17+F17)</f>
        <v>0</v>
      </c>
      <c r="AJ17" s="205">
        <v>0</v>
      </c>
      <c r="AK17" s="205"/>
      <c r="AL17" s="205"/>
      <c r="AM17" s="205">
        <f>AJ17-(AL18+AK19)</f>
        <v>0</v>
      </c>
    </row>
    <row r="18" spans="1:39">
      <c r="A18" s="128"/>
      <c r="B18" s="131" t="s">
        <v>104</v>
      </c>
      <c r="C18" s="132">
        <v>0</v>
      </c>
      <c r="D18" s="106">
        <v>0</v>
      </c>
      <c r="E18" s="106">
        <v>0</v>
      </c>
      <c r="F18" s="106">
        <v>0</v>
      </c>
      <c r="G18" s="105">
        <f t="shared" si="2"/>
        <v>0</v>
      </c>
      <c r="H18" s="107" t="e">
        <f t="shared" si="3"/>
        <v>#DIV/0!</v>
      </c>
      <c r="I18" s="105">
        <f t="shared" si="4"/>
        <v>0</v>
      </c>
      <c r="J18" s="131"/>
      <c r="K18" s="108"/>
      <c r="L18" s="108"/>
      <c r="M18" s="109">
        <f t="shared" si="5"/>
        <v>0</v>
      </c>
      <c r="AJ18" s="206"/>
      <c r="AK18" s="205"/>
      <c r="AL18" s="205">
        <f>AJ17*1.5%</f>
        <v>0</v>
      </c>
      <c r="AM18" s="207"/>
    </row>
    <row r="19" spans="1:39">
      <c r="A19" s="128"/>
      <c r="B19" s="135" t="s">
        <v>94</v>
      </c>
      <c r="C19" s="136">
        <v>0</v>
      </c>
      <c r="D19" s="106">
        <v>0</v>
      </c>
      <c r="E19" s="106">
        <v>0</v>
      </c>
      <c r="F19" s="106">
        <v>0</v>
      </c>
      <c r="G19" s="105">
        <f t="shared" si="2"/>
        <v>0</v>
      </c>
      <c r="H19" s="107" t="e">
        <f t="shared" si="3"/>
        <v>#DIV/0!</v>
      </c>
      <c r="I19" s="105">
        <f t="shared" si="4"/>
        <v>0</v>
      </c>
      <c r="J19" s="135"/>
      <c r="K19" s="108"/>
      <c r="L19" s="108"/>
      <c r="M19" s="109">
        <f t="shared" si="5"/>
        <v>0</v>
      </c>
      <c r="AJ19" s="206"/>
      <c r="AK19" s="205">
        <f>AJ17*3%</f>
        <v>0</v>
      </c>
      <c r="AL19" s="205"/>
      <c r="AM19" s="207"/>
    </row>
    <row r="20" spans="1:39">
      <c r="A20" s="128"/>
      <c r="B20" s="277" t="s">
        <v>148</v>
      </c>
      <c r="C20" s="136"/>
      <c r="D20" s="106"/>
      <c r="E20" s="106"/>
      <c r="F20" s="106"/>
      <c r="G20" s="105"/>
      <c r="H20" s="107"/>
      <c r="I20" s="105"/>
      <c r="J20" s="275">
        <f>SUM(C21:C23)</f>
        <v>0</v>
      </c>
      <c r="K20" s="276">
        <f>SUM(M21:M23)</f>
        <v>0</v>
      </c>
      <c r="L20" s="276">
        <f>K20*$F$4</f>
        <v>0</v>
      </c>
      <c r="M20" s="109"/>
      <c r="AJ20" s="206"/>
      <c r="AK20" s="205"/>
      <c r="AL20" s="205"/>
      <c r="AM20" s="207"/>
    </row>
    <row r="21" spans="1:39">
      <c r="A21" s="128"/>
      <c r="B21" s="133" t="s">
        <v>108</v>
      </c>
      <c r="C21" s="130">
        <v>0</v>
      </c>
      <c r="D21" s="106">
        <v>0</v>
      </c>
      <c r="E21" s="106">
        <v>0</v>
      </c>
      <c r="F21" s="106">
        <v>0</v>
      </c>
      <c r="G21" s="105">
        <f t="shared" si="2"/>
        <v>0</v>
      </c>
      <c r="H21" s="107" t="e">
        <f t="shared" si="3"/>
        <v>#DIV/0!</v>
      </c>
      <c r="I21" s="105">
        <f t="shared" si="4"/>
        <v>0</v>
      </c>
      <c r="J21" s="133"/>
      <c r="K21" s="108"/>
      <c r="L21" s="108"/>
      <c r="M21" s="109">
        <f t="shared" si="5"/>
        <v>0</v>
      </c>
      <c r="AJ21" s="205">
        <v>0</v>
      </c>
      <c r="AK21" s="205"/>
      <c r="AL21" s="205"/>
      <c r="AM21" s="205">
        <f>AJ21-(AL22+AK23)</f>
        <v>0</v>
      </c>
    </row>
    <row r="22" spans="1:39">
      <c r="A22" s="128"/>
      <c r="B22" s="131" t="s">
        <v>104</v>
      </c>
      <c r="C22" s="132">
        <v>0</v>
      </c>
      <c r="D22" s="106">
        <v>0</v>
      </c>
      <c r="E22" s="106">
        <v>0</v>
      </c>
      <c r="F22" s="106">
        <v>0</v>
      </c>
      <c r="G22" s="105">
        <f t="shared" si="2"/>
        <v>0</v>
      </c>
      <c r="H22" s="107" t="e">
        <f t="shared" si="3"/>
        <v>#DIV/0!</v>
      </c>
      <c r="I22" s="105">
        <f t="shared" si="4"/>
        <v>0</v>
      </c>
      <c r="J22" s="131"/>
      <c r="K22" s="108"/>
      <c r="L22" s="108"/>
      <c r="M22" s="109">
        <f t="shared" si="5"/>
        <v>0</v>
      </c>
      <c r="AJ22" s="206"/>
      <c r="AK22" s="205"/>
      <c r="AL22" s="205">
        <f>AJ21*1.5%</f>
        <v>0</v>
      </c>
      <c r="AM22" s="207"/>
    </row>
    <row r="23" spans="1:39">
      <c r="A23" s="128"/>
      <c r="B23" s="135" t="s">
        <v>93</v>
      </c>
      <c r="C23" s="136">
        <v>0</v>
      </c>
      <c r="D23" s="106">
        <v>0</v>
      </c>
      <c r="E23" s="106">
        <v>0</v>
      </c>
      <c r="F23" s="106">
        <v>0</v>
      </c>
      <c r="G23" s="105">
        <f t="shared" si="2"/>
        <v>0</v>
      </c>
      <c r="H23" s="107" t="e">
        <f t="shared" si="3"/>
        <v>#DIV/0!</v>
      </c>
      <c r="I23" s="105">
        <f t="shared" si="4"/>
        <v>0</v>
      </c>
      <c r="J23" s="135"/>
      <c r="K23" s="108"/>
      <c r="L23" s="108"/>
      <c r="M23" s="109">
        <f t="shared" si="5"/>
        <v>0</v>
      </c>
      <c r="AJ23" s="206"/>
      <c r="AK23" s="205">
        <f>AJ21*3%</f>
        <v>0</v>
      </c>
      <c r="AL23" s="205"/>
      <c r="AM23" s="207"/>
    </row>
    <row r="24" spans="1:39">
      <c r="A24" s="128"/>
      <c r="B24" s="277" t="s">
        <v>149</v>
      </c>
      <c r="C24" s="136"/>
      <c r="D24" s="106"/>
      <c r="E24" s="106"/>
      <c r="F24" s="106"/>
      <c r="G24" s="105"/>
      <c r="H24" s="107"/>
      <c r="I24" s="105"/>
      <c r="J24" s="275">
        <f>SUM(C25:C27)</f>
        <v>0</v>
      </c>
      <c r="K24" s="276">
        <f>SUM(M25:M27)</f>
        <v>0</v>
      </c>
      <c r="L24" s="276">
        <f>K24*$F$4</f>
        <v>0</v>
      </c>
      <c r="M24" s="109"/>
      <c r="AJ24" s="206"/>
      <c r="AK24" s="205"/>
      <c r="AL24" s="205"/>
      <c r="AM24" s="207"/>
    </row>
    <row r="25" spans="1:39">
      <c r="A25" s="128"/>
      <c r="B25" s="133" t="s">
        <v>108</v>
      </c>
      <c r="C25" s="130">
        <v>0</v>
      </c>
      <c r="D25" s="106">
        <v>0</v>
      </c>
      <c r="E25" s="106">
        <v>0</v>
      </c>
      <c r="F25" s="106">
        <v>0</v>
      </c>
      <c r="G25" s="105">
        <f t="shared" si="2"/>
        <v>0</v>
      </c>
      <c r="H25" s="107" t="e">
        <f t="shared" si="3"/>
        <v>#DIV/0!</v>
      </c>
      <c r="I25" s="105">
        <f t="shared" si="4"/>
        <v>0</v>
      </c>
      <c r="J25" s="133"/>
      <c r="K25" s="108"/>
      <c r="L25" s="108"/>
      <c r="M25" s="109">
        <f>SUM(E25+F25)</f>
        <v>0</v>
      </c>
      <c r="AJ25" s="205">
        <v>0</v>
      </c>
      <c r="AK25" s="205"/>
      <c r="AL25" s="205"/>
      <c r="AM25" s="205">
        <f>AJ25-(AL26+AK27)</f>
        <v>0</v>
      </c>
    </row>
    <row r="26" spans="1:39">
      <c r="A26" s="128"/>
      <c r="B26" s="131" t="s">
        <v>104</v>
      </c>
      <c r="C26" s="132">
        <v>0</v>
      </c>
      <c r="D26" s="106">
        <v>0</v>
      </c>
      <c r="E26" s="106">
        <v>0</v>
      </c>
      <c r="F26" s="106">
        <v>0</v>
      </c>
      <c r="G26" s="105">
        <f t="shared" si="2"/>
        <v>0</v>
      </c>
      <c r="H26" s="107" t="e">
        <f t="shared" si="3"/>
        <v>#DIV/0!</v>
      </c>
      <c r="I26" s="105">
        <f t="shared" si="4"/>
        <v>0</v>
      </c>
      <c r="J26" s="131"/>
      <c r="K26" s="108"/>
      <c r="L26" s="108"/>
      <c r="M26" s="109">
        <f>SUM(E26+F26)</f>
        <v>0</v>
      </c>
      <c r="AJ26" s="206"/>
      <c r="AK26" s="205"/>
      <c r="AL26" s="205">
        <f>AJ25*1.5%</f>
        <v>0</v>
      </c>
      <c r="AM26" s="207"/>
    </row>
    <row r="27" spans="1:39">
      <c r="A27" s="128"/>
      <c r="B27" s="135" t="s">
        <v>94</v>
      </c>
      <c r="C27" s="136">
        <v>0</v>
      </c>
      <c r="D27" s="106">
        <v>0</v>
      </c>
      <c r="E27" s="106">
        <v>0</v>
      </c>
      <c r="F27" s="106">
        <v>0</v>
      </c>
      <c r="G27" s="105">
        <f t="shared" si="2"/>
        <v>0</v>
      </c>
      <c r="H27" s="107" t="e">
        <f t="shared" si="3"/>
        <v>#DIV/0!</v>
      </c>
      <c r="I27" s="105">
        <f t="shared" si="4"/>
        <v>0</v>
      </c>
      <c r="J27" s="135"/>
      <c r="K27" s="108"/>
      <c r="L27" s="108"/>
      <c r="M27" s="109">
        <f>SUM(E27+F27)</f>
        <v>0</v>
      </c>
      <c r="AJ27" s="206"/>
      <c r="AK27" s="205">
        <f>AJ25*3%</f>
        <v>0</v>
      </c>
      <c r="AL27" s="205"/>
      <c r="AM27" s="207"/>
    </row>
    <row r="28" spans="1:39">
      <c r="A28" s="128"/>
      <c r="B28" s="277" t="s">
        <v>150</v>
      </c>
      <c r="C28" s="136"/>
      <c r="D28" s="106"/>
      <c r="E28" s="106"/>
      <c r="F28" s="106"/>
      <c r="G28" s="105"/>
      <c r="H28" s="107"/>
      <c r="I28" s="105"/>
      <c r="J28" s="275">
        <f>SUM(C29:C31)</f>
        <v>0</v>
      </c>
      <c r="K28" s="276">
        <f>SUM(M29:M31)</f>
        <v>0</v>
      </c>
      <c r="L28" s="276">
        <f>K28*$F$4</f>
        <v>0</v>
      </c>
      <c r="M28" s="109"/>
      <c r="AJ28" s="206"/>
      <c r="AK28" s="205"/>
      <c r="AL28" s="205"/>
      <c r="AM28" s="207"/>
    </row>
    <row r="29" spans="1:39" ht="12.75" customHeight="1">
      <c r="A29" s="128"/>
      <c r="B29" s="133" t="s">
        <v>108</v>
      </c>
      <c r="C29" s="130">
        <v>0</v>
      </c>
      <c r="D29" s="106">
        <v>0</v>
      </c>
      <c r="E29" s="106">
        <v>0</v>
      </c>
      <c r="F29" s="106">
        <v>0</v>
      </c>
      <c r="G29" s="105">
        <f t="shared" si="2"/>
        <v>0</v>
      </c>
      <c r="H29" s="107" t="e">
        <f t="shared" si="3"/>
        <v>#DIV/0!</v>
      </c>
      <c r="I29" s="105">
        <f t="shared" si="4"/>
        <v>0</v>
      </c>
      <c r="J29" s="133"/>
      <c r="K29" s="108"/>
      <c r="L29" s="108"/>
      <c r="M29" s="109">
        <f t="shared" ref="M29:M118" si="6">SUM(E29+F29)</f>
        <v>0</v>
      </c>
      <c r="AJ29" s="205">
        <v>0</v>
      </c>
      <c r="AK29" s="205"/>
      <c r="AL29" s="205"/>
      <c r="AM29" s="205">
        <f>AJ29-(AL30+AK31)</f>
        <v>0</v>
      </c>
    </row>
    <row r="30" spans="1:39">
      <c r="A30" s="128"/>
      <c r="B30" s="131" t="s">
        <v>104</v>
      </c>
      <c r="C30" s="132">
        <v>0</v>
      </c>
      <c r="D30" s="106">
        <v>0</v>
      </c>
      <c r="E30" s="106">
        <v>0</v>
      </c>
      <c r="F30" s="106">
        <v>0</v>
      </c>
      <c r="G30" s="105">
        <f t="shared" si="2"/>
        <v>0</v>
      </c>
      <c r="H30" s="107" t="e">
        <f t="shared" si="3"/>
        <v>#DIV/0!</v>
      </c>
      <c r="I30" s="105">
        <f t="shared" si="4"/>
        <v>0</v>
      </c>
      <c r="J30" s="131"/>
      <c r="K30" s="108"/>
      <c r="L30" s="108"/>
      <c r="M30" s="109">
        <f t="shared" si="6"/>
        <v>0</v>
      </c>
      <c r="AJ30" s="206"/>
      <c r="AK30" s="205"/>
      <c r="AL30" s="205">
        <f>AJ29*1.5%</f>
        <v>0</v>
      </c>
      <c r="AM30" s="207"/>
    </row>
    <row r="31" spans="1:39">
      <c r="A31" s="128"/>
      <c r="B31" s="135" t="s">
        <v>94</v>
      </c>
      <c r="C31" s="136">
        <v>0</v>
      </c>
      <c r="D31" s="106">
        <v>0</v>
      </c>
      <c r="E31" s="106">
        <v>0</v>
      </c>
      <c r="F31" s="106">
        <v>0</v>
      </c>
      <c r="G31" s="105">
        <f t="shared" si="2"/>
        <v>0</v>
      </c>
      <c r="H31" s="107" t="e">
        <f t="shared" si="3"/>
        <v>#DIV/0!</v>
      </c>
      <c r="I31" s="105">
        <f t="shared" si="4"/>
        <v>0</v>
      </c>
      <c r="J31" s="135"/>
      <c r="K31" s="108"/>
      <c r="L31" s="108"/>
      <c r="M31" s="109">
        <f t="shared" si="6"/>
        <v>0</v>
      </c>
      <c r="AJ31" s="206"/>
      <c r="AK31" s="205">
        <f>AJ29*3%</f>
        <v>0</v>
      </c>
      <c r="AL31" s="205"/>
      <c r="AM31" s="207"/>
    </row>
    <row r="32" spans="1:39">
      <c r="A32" s="128"/>
      <c r="B32" s="277" t="s">
        <v>151</v>
      </c>
      <c r="C32" s="136"/>
      <c r="D32" s="106"/>
      <c r="E32" s="106"/>
      <c r="F32" s="106"/>
      <c r="G32" s="105"/>
      <c r="H32" s="107"/>
      <c r="I32" s="105"/>
      <c r="J32" s="275">
        <f>SUM(C33:C35)</f>
        <v>0</v>
      </c>
      <c r="K32" s="276">
        <f>SUM(M33:M35)</f>
        <v>0</v>
      </c>
      <c r="L32" s="276">
        <f>K32*$F$4</f>
        <v>0</v>
      </c>
      <c r="M32" s="109"/>
      <c r="AJ32" s="206"/>
      <c r="AK32" s="205"/>
      <c r="AL32" s="205"/>
      <c r="AM32" s="207"/>
    </row>
    <row r="33" spans="1:39">
      <c r="A33" s="128"/>
      <c r="B33" s="133" t="s">
        <v>108</v>
      </c>
      <c r="C33" s="130">
        <v>0</v>
      </c>
      <c r="D33" s="106">
        <v>0</v>
      </c>
      <c r="E33" s="106">
        <v>0</v>
      </c>
      <c r="F33" s="106">
        <v>0</v>
      </c>
      <c r="G33" s="105">
        <f t="shared" si="2"/>
        <v>0</v>
      </c>
      <c r="H33" s="107" t="e">
        <f t="shared" si="3"/>
        <v>#DIV/0!</v>
      </c>
      <c r="I33" s="105">
        <f t="shared" si="4"/>
        <v>0</v>
      </c>
      <c r="J33" s="133"/>
      <c r="K33" s="108"/>
      <c r="L33" s="108"/>
      <c r="M33" s="109">
        <f>SUM(E33+F33)</f>
        <v>0</v>
      </c>
      <c r="AJ33" s="205">
        <v>0</v>
      </c>
      <c r="AK33" s="205"/>
      <c r="AL33" s="205"/>
      <c r="AM33" s="205">
        <f>AJ33-(AL34+AK35)</f>
        <v>0</v>
      </c>
    </row>
    <row r="34" spans="1:39">
      <c r="A34" s="128"/>
      <c r="B34" s="131" t="s">
        <v>104</v>
      </c>
      <c r="C34" s="132">
        <v>0</v>
      </c>
      <c r="D34" s="106">
        <v>0</v>
      </c>
      <c r="E34" s="106">
        <v>0</v>
      </c>
      <c r="F34" s="106">
        <v>0</v>
      </c>
      <c r="G34" s="105">
        <f t="shared" si="2"/>
        <v>0</v>
      </c>
      <c r="H34" s="107" t="e">
        <f t="shared" si="3"/>
        <v>#DIV/0!</v>
      </c>
      <c r="I34" s="105">
        <f t="shared" si="4"/>
        <v>0</v>
      </c>
      <c r="J34" s="131"/>
      <c r="K34" s="108"/>
      <c r="L34" s="108"/>
      <c r="M34" s="109">
        <f>SUM(E34+F34)</f>
        <v>0</v>
      </c>
      <c r="AJ34" s="206"/>
      <c r="AK34" s="205"/>
      <c r="AL34" s="205">
        <f>AJ33*1.5%</f>
        <v>0</v>
      </c>
      <c r="AM34" s="207"/>
    </row>
    <row r="35" spans="1:39">
      <c r="A35" s="128"/>
      <c r="B35" s="135" t="s">
        <v>94</v>
      </c>
      <c r="C35" s="136">
        <v>0</v>
      </c>
      <c r="D35" s="106">
        <v>0</v>
      </c>
      <c r="E35" s="106">
        <v>0</v>
      </c>
      <c r="F35" s="106">
        <v>0</v>
      </c>
      <c r="G35" s="105">
        <f t="shared" si="2"/>
        <v>0</v>
      </c>
      <c r="H35" s="107" t="e">
        <f t="shared" si="3"/>
        <v>#DIV/0!</v>
      </c>
      <c r="I35" s="105">
        <f t="shared" si="4"/>
        <v>0</v>
      </c>
      <c r="J35" s="135"/>
      <c r="K35" s="108"/>
      <c r="L35" s="108"/>
      <c r="M35" s="109">
        <f>SUM(E35+F35)</f>
        <v>0</v>
      </c>
      <c r="AJ35" s="206"/>
      <c r="AK35" s="205">
        <f>AJ33*3%</f>
        <v>0</v>
      </c>
      <c r="AL35" s="205"/>
      <c r="AM35" s="207"/>
    </row>
    <row r="36" spans="1:39">
      <c r="A36" s="128"/>
      <c r="B36" s="277" t="s">
        <v>152</v>
      </c>
      <c r="C36" s="136"/>
      <c r="D36" s="106"/>
      <c r="E36" s="106"/>
      <c r="F36" s="106"/>
      <c r="G36" s="105"/>
      <c r="H36" s="107"/>
      <c r="I36" s="105"/>
      <c r="J36" s="275">
        <f>SUM(C37:C39)</f>
        <v>0</v>
      </c>
      <c r="K36" s="276">
        <f>SUM(M37:M39)</f>
        <v>0</v>
      </c>
      <c r="L36" s="276">
        <f>K36*$F$4</f>
        <v>0</v>
      </c>
      <c r="M36" s="109"/>
      <c r="AJ36" s="206"/>
      <c r="AK36" s="205"/>
      <c r="AL36" s="205"/>
      <c r="AM36" s="207"/>
    </row>
    <row r="37" spans="1:39">
      <c r="A37" s="128"/>
      <c r="B37" s="133" t="s">
        <v>108</v>
      </c>
      <c r="C37" s="130">
        <v>0</v>
      </c>
      <c r="D37" s="106">
        <v>0</v>
      </c>
      <c r="E37" s="106">
        <v>0</v>
      </c>
      <c r="F37" s="106">
        <v>0</v>
      </c>
      <c r="G37" s="105">
        <f t="shared" si="2"/>
        <v>0</v>
      </c>
      <c r="H37" s="107" t="e">
        <f t="shared" si="3"/>
        <v>#DIV/0!</v>
      </c>
      <c r="I37" s="105">
        <f t="shared" si="4"/>
        <v>0</v>
      </c>
      <c r="J37" s="133"/>
      <c r="K37" s="108"/>
      <c r="L37" s="108"/>
      <c r="M37" s="109">
        <f t="shared" si="6"/>
        <v>0</v>
      </c>
      <c r="AJ37" s="205">
        <v>0</v>
      </c>
      <c r="AK37" s="205"/>
      <c r="AL37" s="205"/>
      <c r="AM37" s="205">
        <f>AJ37-(AL38+AK39)</f>
        <v>0</v>
      </c>
    </row>
    <row r="38" spans="1:39">
      <c r="A38" s="128"/>
      <c r="B38" s="131" t="s">
        <v>104</v>
      </c>
      <c r="C38" s="132">
        <v>0</v>
      </c>
      <c r="D38" s="106">
        <v>0</v>
      </c>
      <c r="E38" s="106">
        <v>0</v>
      </c>
      <c r="F38" s="106">
        <v>0</v>
      </c>
      <c r="G38" s="105">
        <f t="shared" si="2"/>
        <v>0</v>
      </c>
      <c r="H38" s="107" t="e">
        <f t="shared" si="3"/>
        <v>#DIV/0!</v>
      </c>
      <c r="I38" s="105">
        <f t="shared" si="4"/>
        <v>0</v>
      </c>
      <c r="J38" s="131"/>
      <c r="K38" s="108"/>
      <c r="L38" s="108"/>
      <c r="M38" s="109">
        <f t="shared" si="6"/>
        <v>0</v>
      </c>
      <c r="AJ38" s="206"/>
      <c r="AK38" s="205"/>
      <c r="AL38" s="205">
        <f>AJ37*1.5%</f>
        <v>0</v>
      </c>
      <c r="AM38" s="207"/>
    </row>
    <row r="39" spans="1:39">
      <c r="A39" s="128"/>
      <c r="B39" s="135" t="s">
        <v>94</v>
      </c>
      <c r="C39" s="136">
        <v>0</v>
      </c>
      <c r="D39" s="106">
        <v>0</v>
      </c>
      <c r="E39" s="106">
        <v>0</v>
      </c>
      <c r="F39" s="106">
        <v>0</v>
      </c>
      <c r="G39" s="105">
        <f t="shared" si="2"/>
        <v>0</v>
      </c>
      <c r="H39" s="107" t="e">
        <f t="shared" si="3"/>
        <v>#DIV/0!</v>
      </c>
      <c r="I39" s="105">
        <f t="shared" si="4"/>
        <v>0</v>
      </c>
      <c r="J39" s="135"/>
      <c r="K39" s="108"/>
      <c r="L39" s="108"/>
      <c r="M39" s="109">
        <f t="shared" si="6"/>
        <v>0</v>
      </c>
      <c r="AJ39" s="206"/>
      <c r="AK39" s="205">
        <f>AJ37*3%</f>
        <v>0</v>
      </c>
      <c r="AL39" s="205"/>
      <c r="AM39" s="207"/>
    </row>
    <row r="40" spans="1:39">
      <c r="A40" s="128"/>
      <c r="B40" s="277" t="s">
        <v>153</v>
      </c>
      <c r="C40" s="136"/>
      <c r="D40" s="106"/>
      <c r="E40" s="106"/>
      <c r="F40" s="106"/>
      <c r="G40" s="105"/>
      <c r="H40" s="107"/>
      <c r="I40" s="105"/>
      <c r="J40" s="275">
        <f>SUM(C41:C43)</f>
        <v>0</v>
      </c>
      <c r="K40" s="276">
        <f>SUM(M41:M43)</f>
        <v>0</v>
      </c>
      <c r="L40" s="276">
        <f>K40*$F$4</f>
        <v>0</v>
      </c>
      <c r="M40" s="109"/>
      <c r="AJ40" s="206"/>
      <c r="AK40" s="205"/>
      <c r="AL40" s="205"/>
      <c r="AM40" s="207"/>
    </row>
    <row r="41" spans="1:39">
      <c r="A41" s="128"/>
      <c r="B41" s="133" t="s">
        <v>108</v>
      </c>
      <c r="C41" s="130">
        <v>0</v>
      </c>
      <c r="D41" s="106">
        <v>0</v>
      </c>
      <c r="E41" s="106">
        <v>0</v>
      </c>
      <c r="F41" s="106">
        <v>0</v>
      </c>
      <c r="G41" s="105">
        <f t="shared" si="2"/>
        <v>0</v>
      </c>
      <c r="H41" s="107" t="e">
        <f t="shared" si="3"/>
        <v>#DIV/0!</v>
      </c>
      <c r="I41" s="105">
        <f t="shared" si="4"/>
        <v>0</v>
      </c>
      <c r="J41" s="133"/>
      <c r="K41" s="108"/>
      <c r="L41" s="108"/>
      <c r="M41" s="109">
        <f t="shared" si="6"/>
        <v>0</v>
      </c>
      <c r="AJ41" s="205">
        <v>0</v>
      </c>
      <c r="AK41" s="205"/>
      <c r="AL41" s="205"/>
      <c r="AM41" s="205">
        <f>AJ41-(AL42+AK43)</f>
        <v>0</v>
      </c>
    </row>
    <row r="42" spans="1:39">
      <c r="A42" s="128"/>
      <c r="B42" s="131" t="s">
        <v>104</v>
      </c>
      <c r="C42" s="132">
        <v>0</v>
      </c>
      <c r="D42" s="106">
        <v>0</v>
      </c>
      <c r="E42" s="106">
        <v>0</v>
      </c>
      <c r="F42" s="106">
        <v>0</v>
      </c>
      <c r="G42" s="105">
        <f t="shared" si="2"/>
        <v>0</v>
      </c>
      <c r="H42" s="107" t="e">
        <f t="shared" si="3"/>
        <v>#DIV/0!</v>
      </c>
      <c r="I42" s="105">
        <f t="shared" si="4"/>
        <v>0</v>
      </c>
      <c r="J42" s="131"/>
      <c r="K42" s="108"/>
      <c r="L42" s="108"/>
      <c r="M42" s="109">
        <f t="shared" si="6"/>
        <v>0</v>
      </c>
      <c r="AJ42" s="206"/>
      <c r="AK42" s="205"/>
      <c r="AL42" s="205">
        <f>AJ41*1.5%</f>
        <v>0</v>
      </c>
      <c r="AM42" s="207"/>
    </row>
    <row r="43" spans="1:39">
      <c r="A43" s="128"/>
      <c r="B43" s="135" t="s">
        <v>94</v>
      </c>
      <c r="C43" s="136">
        <v>0</v>
      </c>
      <c r="D43" s="106">
        <v>0</v>
      </c>
      <c r="E43" s="106">
        <v>0</v>
      </c>
      <c r="F43" s="106">
        <v>0</v>
      </c>
      <c r="G43" s="105">
        <f t="shared" si="2"/>
        <v>0</v>
      </c>
      <c r="H43" s="107" t="e">
        <f t="shared" si="3"/>
        <v>#DIV/0!</v>
      </c>
      <c r="I43" s="105">
        <f t="shared" si="4"/>
        <v>0</v>
      </c>
      <c r="J43" s="135"/>
      <c r="K43" s="108"/>
      <c r="L43" s="108"/>
      <c r="M43" s="109">
        <f t="shared" si="6"/>
        <v>0</v>
      </c>
      <c r="AJ43" s="206"/>
      <c r="AK43" s="205">
        <f>AJ41*3%</f>
        <v>0</v>
      </c>
      <c r="AL43" s="205"/>
      <c r="AM43" s="207"/>
    </row>
    <row r="44" spans="1:39">
      <c r="A44" s="128"/>
      <c r="B44" s="277" t="s">
        <v>154</v>
      </c>
      <c r="C44" s="136"/>
      <c r="D44" s="106"/>
      <c r="E44" s="106"/>
      <c r="F44" s="106"/>
      <c r="G44" s="105"/>
      <c r="H44" s="107"/>
      <c r="I44" s="105"/>
      <c r="J44" s="275">
        <f>SUM(C45:C47)</f>
        <v>0</v>
      </c>
      <c r="K44" s="276">
        <f>SUM(M45:M47)</f>
        <v>0</v>
      </c>
      <c r="L44" s="276">
        <f>K44*$F$4</f>
        <v>0</v>
      </c>
      <c r="M44" s="109"/>
      <c r="AJ44" s="206"/>
      <c r="AK44" s="205"/>
      <c r="AL44" s="205"/>
      <c r="AM44" s="207"/>
    </row>
    <row r="45" spans="1:39" ht="12.75" customHeight="1">
      <c r="A45" s="128"/>
      <c r="B45" s="133" t="s">
        <v>108</v>
      </c>
      <c r="C45" s="130">
        <v>0</v>
      </c>
      <c r="D45" s="106">
        <v>0</v>
      </c>
      <c r="E45" s="106">
        <v>0</v>
      </c>
      <c r="F45" s="106">
        <v>0</v>
      </c>
      <c r="G45" s="105">
        <f t="shared" si="2"/>
        <v>0</v>
      </c>
      <c r="H45" s="107" t="e">
        <f t="shared" si="3"/>
        <v>#DIV/0!</v>
      </c>
      <c r="I45" s="105">
        <f t="shared" si="4"/>
        <v>0</v>
      </c>
      <c r="J45" s="133"/>
      <c r="K45" s="108"/>
      <c r="L45" s="108"/>
      <c r="M45" s="109">
        <f t="shared" si="6"/>
        <v>0</v>
      </c>
      <c r="AJ45" s="205">
        <v>0</v>
      </c>
      <c r="AK45" s="205"/>
      <c r="AL45" s="205"/>
      <c r="AM45" s="205">
        <f>AJ45-(AL46+AK47)</f>
        <v>0</v>
      </c>
    </row>
    <row r="46" spans="1:39">
      <c r="A46" s="128"/>
      <c r="B46" s="131" t="s">
        <v>104</v>
      </c>
      <c r="C46" s="132">
        <v>0</v>
      </c>
      <c r="D46" s="106">
        <v>0</v>
      </c>
      <c r="E46" s="106">
        <v>0</v>
      </c>
      <c r="F46" s="106">
        <v>0</v>
      </c>
      <c r="G46" s="105">
        <f t="shared" si="2"/>
        <v>0</v>
      </c>
      <c r="H46" s="107" t="e">
        <f t="shared" si="3"/>
        <v>#DIV/0!</v>
      </c>
      <c r="I46" s="105">
        <f t="shared" si="4"/>
        <v>0</v>
      </c>
      <c r="J46" s="131"/>
      <c r="K46" s="108"/>
      <c r="L46" s="108"/>
      <c r="M46" s="109">
        <f t="shared" si="6"/>
        <v>0</v>
      </c>
      <c r="AJ46" s="206"/>
      <c r="AK46" s="205"/>
      <c r="AL46" s="205">
        <f>AJ45*1.5%</f>
        <v>0</v>
      </c>
      <c r="AM46" s="207"/>
    </row>
    <row r="47" spans="1:39">
      <c r="A47" s="128"/>
      <c r="B47" s="135" t="s">
        <v>94</v>
      </c>
      <c r="C47" s="136">
        <v>0</v>
      </c>
      <c r="D47" s="106">
        <v>0</v>
      </c>
      <c r="E47" s="106">
        <v>0</v>
      </c>
      <c r="F47" s="106">
        <v>0</v>
      </c>
      <c r="G47" s="105">
        <f t="shared" si="2"/>
        <v>0</v>
      </c>
      <c r="H47" s="107" t="e">
        <f t="shared" si="3"/>
        <v>#DIV/0!</v>
      </c>
      <c r="I47" s="105">
        <f t="shared" si="4"/>
        <v>0</v>
      </c>
      <c r="J47" s="135"/>
      <c r="K47" s="108"/>
      <c r="L47" s="108"/>
      <c r="M47" s="109">
        <f t="shared" si="6"/>
        <v>0</v>
      </c>
      <c r="AJ47" s="206"/>
      <c r="AK47" s="205">
        <f>AJ45*3%</f>
        <v>0</v>
      </c>
      <c r="AL47" s="205"/>
      <c r="AM47" s="207"/>
    </row>
    <row r="48" spans="1:39">
      <c r="A48" s="128"/>
      <c r="B48" s="277" t="s">
        <v>155</v>
      </c>
      <c r="C48" s="136"/>
      <c r="D48" s="106"/>
      <c r="E48" s="106"/>
      <c r="F48" s="106"/>
      <c r="G48" s="105"/>
      <c r="H48" s="107"/>
      <c r="I48" s="105"/>
      <c r="J48" s="275">
        <f>SUM(C49:C51)</f>
        <v>0</v>
      </c>
      <c r="K48" s="276">
        <f>SUM(M49:M51)</f>
        <v>0</v>
      </c>
      <c r="L48" s="276">
        <f>K48*$F$4</f>
        <v>0</v>
      </c>
      <c r="M48" s="109"/>
      <c r="AJ48" s="206"/>
      <c r="AK48" s="205"/>
      <c r="AL48" s="205"/>
      <c r="AM48" s="207"/>
    </row>
    <row r="49" spans="1:39">
      <c r="A49" s="128"/>
      <c r="B49" s="133" t="s">
        <v>108</v>
      </c>
      <c r="C49" s="130">
        <v>0</v>
      </c>
      <c r="D49" s="106">
        <v>0</v>
      </c>
      <c r="E49" s="106">
        <v>0</v>
      </c>
      <c r="F49" s="106">
        <v>0</v>
      </c>
      <c r="G49" s="105">
        <f t="shared" si="2"/>
        <v>0</v>
      </c>
      <c r="H49" s="107" t="e">
        <f t="shared" si="3"/>
        <v>#DIV/0!</v>
      </c>
      <c r="I49" s="105">
        <f t="shared" si="4"/>
        <v>0</v>
      </c>
      <c r="J49" s="133"/>
      <c r="K49" s="108"/>
      <c r="L49" s="108"/>
      <c r="M49" s="109">
        <f t="shared" si="6"/>
        <v>0</v>
      </c>
      <c r="AJ49" s="205">
        <v>0</v>
      </c>
      <c r="AK49" s="205"/>
      <c r="AL49" s="205"/>
      <c r="AM49" s="205">
        <f>AJ49-(AL50+AK51)</f>
        <v>0</v>
      </c>
    </row>
    <row r="50" spans="1:39">
      <c r="A50" s="128"/>
      <c r="B50" s="131" t="s">
        <v>104</v>
      </c>
      <c r="C50" s="132">
        <v>0</v>
      </c>
      <c r="D50" s="106">
        <v>0</v>
      </c>
      <c r="E50" s="106">
        <v>0</v>
      </c>
      <c r="F50" s="106">
        <v>0</v>
      </c>
      <c r="G50" s="105">
        <f t="shared" si="2"/>
        <v>0</v>
      </c>
      <c r="H50" s="107" t="e">
        <f t="shared" si="3"/>
        <v>#DIV/0!</v>
      </c>
      <c r="I50" s="105">
        <f t="shared" si="4"/>
        <v>0</v>
      </c>
      <c r="J50" s="131"/>
      <c r="K50" s="108"/>
      <c r="L50" s="108"/>
      <c r="M50" s="109">
        <f t="shared" si="6"/>
        <v>0</v>
      </c>
      <c r="AJ50" s="206"/>
      <c r="AK50" s="205"/>
      <c r="AL50" s="205">
        <f>AJ49*1.5%</f>
        <v>0</v>
      </c>
      <c r="AM50" s="207"/>
    </row>
    <row r="51" spans="1:39">
      <c r="A51" s="128"/>
      <c r="B51" s="135" t="s">
        <v>94</v>
      </c>
      <c r="C51" s="136">
        <v>0</v>
      </c>
      <c r="D51" s="106">
        <v>0</v>
      </c>
      <c r="E51" s="106">
        <v>0</v>
      </c>
      <c r="F51" s="106">
        <v>0</v>
      </c>
      <c r="G51" s="105">
        <f t="shared" si="2"/>
        <v>0</v>
      </c>
      <c r="H51" s="107" t="e">
        <f t="shared" si="3"/>
        <v>#DIV/0!</v>
      </c>
      <c r="I51" s="105">
        <f t="shared" si="4"/>
        <v>0</v>
      </c>
      <c r="J51" s="135"/>
      <c r="K51" s="108"/>
      <c r="L51" s="108"/>
      <c r="M51" s="109">
        <f t="shared" si="6"/>
        <v>0</v>
      </c>
      <c r="AJ51" s="206"/>
      <c r="AK51" s="205">
        <f>AJ49*3%</f>
        <v>0</v>
      </c>
      <c r="AL51" s="205"/>
      <c r="AM51" s="207"/>
    </row>
    <row r="52" spans="1:39">
      <c r="A52" s="128"/>
      <c r="B52" s="277" t="s">
        <v>156</v>
      </c>
      <c r="C52" s="136"/>
      <c r="D52" s="106"/>
      <c r="E52" s="106"/>
      <c r="F52" s="106"/>
      <c r="G52" s="105"/>
      <c r="H52" s="107"/>
      <c r="I52" s="105"/>
      <c r="J52" s="275">
        <f>SUM(C53:C55)</f>
        <v>0</v>
      </c>
      <c r="K52" s="276">
        <f>SUM(M53:M55)</f>
        <v>0</v>
      </c>
      <c r="L52" s="276">
        <f>K52*$F$4</f>
        <v>0</v>
      </c>
      <c r="M52" s="109"/>
      <c r="AJ52" s="206"/>
      <c r="AK52" s="205"/>
      <c r="AL52" s="205"/>
      <c r="AM52" s="207"/>
    </row>
    <row r="53" spans="1:39">
      <c r="A53" s="128"/>
      <c r="B53" s="133" t="s">
        <v>108</v>
      </c>
      <c r="C53" s="130">
        <v>0</v>
      </c>
      <c r="D53" s="106">
        <v>0</v>
      </c>
      <c r="E53" s="106">
        <v>0</v>
      </c>
      <c r="F53" s="106">
        <v>0</v>
      </c>
      <c r="G53" s="105">
        <f t="shared" si="2"/>
        <v>0</v>
      </c>
      <c r="H53" s="107" t="e">
        <f t="shared" si="3"/>
        <v>#DIV/0!</v>
      </c>
      <c r="I53" s="105">
        <f t="shared" si="4"/>
        <v>0</v>
      </c>
      <c r="J53" s="133"/>
      <c r="K53" s="108"/>
      <c r="L53" s="108"/>
      <c r="M53" s="109">
        <f t="shared" si="6"/>
        <v>0</v>
      </c>
      <c r="AJ53" s="205">
        <v>0</v>
      </c>
      <c r="AK53" s="205"/>
      <c r="AL53" s="205"/>
      <c r="AM53" s="205">
        <f>AJ53-(AL54+AK55)</f>
        <v>0</v>
      </c>
    </row>
    <row r="54" spans="1:39">
      <c r="A54" s="128"/>
      <c r="B54" s="131" t="s">
        <v>104</v>
      </c>
      <c r="C54" s="132">
        <v>0</v>
      </c>
      <c r="D54" s="106">
        <v>0</v>
      </c>
      <c r="E54" s="106">
        <v>0</v>
      </c>
      <c r="F54" s="106">
        <v>0</v>
      </c>
      <c r="G54" s="105">
        <f t="shared" si="2"/>
        <v>0</v>
      </c>
      <c r="H54" s="107" t="e">
        <f t="shared" si="3"/>
        <v>#DIV/0!</v>
      </c>
      <c r="I54" s="105">
        <f t="shared" si="4"/>
        <v>0</v>
      </c>
      <c r="J54" s="131"/>
      <c r="K54" s="108"/>
      <c r="L54" s="108"/>
      <c r="M54" s="109">
        <f t="shared" si="6"/>
        <v>0</v>
      </c>
      <c r="AJ54" s="206"/>
      <c r="AK54" s="205"/>
      <c r="AL54" s="205">
        <f>AJ53*1.5%</f>
        <v>0</v>
      </c>
      <c r="AM54" s="207"/>
    </row>
    <row r="55" spans="1:39">
      <c r="A55" s="128"/>
      <c r="B55" s="135" t="s">
        <v>94</v>
      </c>
      <c r="C55" s="136">
        <v>0</v>
      </c>
      <c r="D55" s="106">
        <v>0</v>
      </c>
      <c r="E55" s="106">
        <v>0</v>
      </c>
      <c r="F55" s="106">
        <v>0</v>
      </c>
      <c r="G55" s="105">
        <f t="shared" si="2"/>
        <v>0</v>
      </c>
      <c r="H55" s="107" t="e">
        <f t="shared" si="3"/>
        <v>#DIV/0!</v>
      </c>
      <c r="I55" s="105">
        <f t="shared" si="4"/>
        <v>0</v>
      </c>
      <c r="J55" s="135"/>
      <c r="K55" s="108"/>
      <c r="L55" s="108"/>
      <c r="M55" s="109">
        <f t="shared" si="6"/>
        <v>0</v>
      </c>
      <c r="AJ55" s="206"/>
      <c r="AK55" s="205">
        <f>AJ53*3%</f>
        <v>0</v>
      </c>
      <c r="AL55" s="205"/>
      <c r="AM55" s="207"/>
    </row>
    <row r="56" spans="1:39">
      <c r="A56" s="128"/>
      <c r="B56" s="277" t="s">
        <v>157</v>
      </c>
      <c r="C56" s="136"/>
      <c r="D56" s="106"/>
      <c r="E56" s="106"/>
      <c r="F56" s="106"/>
      <c r="G56" s="105"/>
      <c r="H56" s="107"/>
      <c r="I56" s="105"/>
      <c r="J56" s="275">
        <f>SUM(C57:C59)</f>
        <v>0</v>
      </c>
      <c r="K56" s="276">
        <f>SUM(M57:M59)</f>
        <v>0</v>
      </c>
      <c r="L56" s="276">
        <f>K56*$F$4</f>
        <v>0</v>
      </c>
      <c r="M56" s="109"/>
      <c r="AJ56" s="206"/>
      <c r="AK56" s="205"/>
      <c r="AL56" s="205"/>
      <c r="AM56" s="207"/>
    </row>
    <row r="57" spans="1:39">
      <c r="A57" s="128"/>
      <c r="B57" s="133" t="s">
        <v>108</v>
      </c>
      <c r="C57" s="130">
        <v>0</v>
      </c>
      <c r="D57" s="106">
        <v>0</v>
      </c>
      <c r="E57" s="106">
        <v>0</v>
      </c>
      <c r="F57" s="106">
        <v>0</v>
      </c>
      <c r="G57" s="105">
        <f t="shared" si="2"/>
        <v>0</v>
      </c>
      <c r="H57" s="107" t="e">
        <f t="shared" si="3"/>
        <v>#DIV/0!</v>
      </c>
      <c r="I57" s="105">
        <f t="shared" si="4"/>
        <v>0</v>
      </c>
      <c r="J57" s="133"/>
      <c r="K57" s="108"/>
      <c r="L57" s="108"/>
      <c r="M57" s="109">
        <f t="shared" si="6"/>
        <v>0</v>
      </c>
      <c r="AJ57" s="205">
        <v>0</v>
      </c>
      <c r="AK57" s="205"/>
      <c r="AL57" s="205"/>
      <c r="AM57" s="205">
        <f>AJ57-(AL58+AK59)</f>
        <v>0</v>
      </c>
    </row>
    <row r="58" spans="1:39">
      <c r="A58" s="128"/>
      <c r="B58" s="131" t="s">
        <v>104</v>
      </c>
      <c r="C58" s="132">
        <v>0</v>
      </c>
      <c r="D58" s="106">
        <v>0</v>
      </c>
      <c r="E58" s="106">
        <v>0</v>
      </c>
      <c r="F58" s="106">
        <v>0</v>
      </c>
      <c r="G58" s="105">
        <f t="shared" si="2"/>
        <v>0</v>
      </c>
      <c r="H58" s="107" t="e">
        <f t="shared" si="3"/>
        <v>#DIV/0!</v>
      </c>
      <c r="I58" s="105">
        <f t="shared" si="4"/>
        <v>0</v>
      </c>
      <c r="J58" s="131"/>
      <c r="K58" s="108"/>
      <c r="L58" s="108"/>
      <c r="M58" s="109">
        <f t="shared" si="6"/>
        <v>0</v>
      </c>
      <c r="AJ58" s="206"/>
      <c r="AK58" s="205"/>
      <c r="AL58" s="205">
        <f>AJ57*1.5%</f>
        <v>0</v>
      </c>
      <c r="AM58" s="207"/>
    </row>
    <row r="59" spans="1:39">
      <c r="A59" s="128"/>
      <c r="B59" s="135" t="s">
        <v>94</v>
      </c>
      <c r="C59" s="136">
        <v>0</v>
      </c>
      <c r="D59" s="106">
        <v>0</v>
      </c>
      <c r="E59" s="106">
        <v>0</v>
      </c>
      <c r="F59" s="106">
        <v>0</v>
      </c>
      <c r="G59" s="105">
        <f t="shared" si="2"/>
        <v>0</v>
      </c>
      <c r="H59" s="107" t="e">
        <f t="shared" si="3"/>
        <v>#DIV/0!</v>
      </c>
      <c r="I59" s="105">
        <f t="shared" si="4"/>
        <v>0</v>
      </c>
      <c r="J59" s="135"/>
      <c r="K59" s="108"/>
      <c r="L59" s="108"/>
      <c r="M59" s="109">
        <f t="shared" si="6"/>
        <v>0</v>
      </c>
      <c r="AJ59" s="206"/>
      <c r="AK59" s="205">
        <f>AJ57*3%</f>
        <v>0</v>
      </c>
      <c r="AL59" s="205"/>
      <c r="AM59" s="207"/>
    </row>
    <row r="60" spans="1:39">
      <c r="A60" s="128"/>
      <c r="B60" s="277" t="s">
        <v>158</v>
      </c>
      <c r="C60" s="136"/>
      <c r="D60" s="106"/>
      <c r="E60" s="106"/>
      <c r="F60" s="106"/>
      <c r="G60" s="105"/>
      <c r="H60" s="107"/>
      <c r="I60" s="105"/>
      <c r="J60" s="275">
        <f>SUM(C61:C63)</f>
        <v>0</v>
      </c>
      <c r="K60" s="276">
        <f>SUM(M61:M63)</f>
        <v>0</v>
      </c>
      <c r="L60" s="276">
        <f>K60*$F$4</f>
        <v>0</v>
      </c>
      <c r="M60" s="109"/>
      <c r="AJ60" s="206"/>
      <c r="AK60" s="205"/>
      <c r="AL60" s="205"/>
      <c r="AM60" s="207"/>
    </row>
    <row r="61" spans="1:39">
      <c r="A61" s="128"/>
      <c r="B61" s="133" t="s">
        <v>108</v>
      </c>
      <c r="C61" s="130">
        <v>0</v>
      </c>
      <c r="D61" s="106">
        <v>0</v>
      </c>
      <c r="E61" s="106">
        <v>0</v>
      </c>
      <c r="F61" s="106">
        <v>0</v>
      </c>
      <c r="G61" s="105">
        <f t="shared" si="2"/>
        <v>0</v>
      </c>
      <c r="H61" s="107" t="e">
        <f t="shared" si="3"/>
        <v>#DIV/0!</v>
      </c>
      <c r="I61" s="105">
        <f>(C61-G61)</f>
        <v>0</v>
      </c>
      <c r="J61" s="133"/>
      <c r="K61" s="108"/>
      <c r="L61" s="108"/>
      <c r="M61" s="109">
        <f>SUM(E61+F61)</f>
        <v>0</v>
      </c>
      <c r="AJ61" s="205">
        <v>0</v>
      </c>
      <c r="AK61" s="205"/>
      <c r="AL61" s="205"/>
      <c r="AM61" s="205">
        <f>AJ61-(AL62+AK63)</f>
        <v>0</v>
      </c>
    </row>
    <row r="62" spans="1:39">
      <c r="A62" s="128"/>
      <c r="B62" s="131" t="s">
        <v>104</v>
      </c>
      <c r="C62" s="132">
        <v>0</v>
      </c>
      <c r="D62" s="106">
        <v>0</v>
      </c>
      <c r="E62" s="106">
        <v>0</v>
      </c>
      <c r="F62" s="106">
        <v>0</v>
      </c>
      <c r="G62" s="105">
        <f t="shared" si="2"/>
        <v>0</v>
      </c>
      <c r="H62" s="107" t="e">
        <f t="shared" si="3"/>
        <v>#DIV/0!</v>
      </c>
      <c r="I62" s="105">
        <f>(C62-G62)</f>
        <v>0</v>
      </c>
      <c r="J62" s="131"/>
      <c r="K62" s="108"/>
      <c r="L62" s="108"/>
      <c r="M62" s="109">
        <f>SUM(E62+F62)</f>
        <v>0</v>
      </c>
      <c r="AJ62" s="206"/>
      <c r="AK62" s="205"/>
      <c r="AL62" s="205">
        <f>AJ61*1.5%</f>
        <v>0</v>
      </c>
      <c r="AM62" s="207"/>
    </row>
    <row r="63" spans="1:39">
      <c r="A63" s="128"/>
      <c r="B63" s="135" t="s">
        <v>94</v>
      </c>
      <c r="C63" s="136">
        <v>0</v>
      </c>
      <c r="D63" s="106">
        <v>0</v>
      </c>
      <c r="E63" s="106">
        <v>0</v>
      </c>
      <c r="F63" s="106">
        <v>0</v>
      </c>
      <c r="G63" s="105">
        <f t="shared" si="2"/>
        <v>0</v>
      </c>
      <c r="H63" s="107" t="e">
        <f t="shared" si="3"/>
        <v>#DIV/0!</v>
      </c>
      <c r="I63" s="105">
        <f>(C63-G63)</f>
        <v>0</v>
      </c>
      <c r="J63" s="135"/>
      <c r="K63" s="108"/>
      <c r="L63" s="108"/>
      <c r="M63" s="109">
        <f>SUM(E63+F63)</f>
        <v>0</v>
      </c>
      <c r="AJ63" s="206"/>
      <c r="AK63" s="205">
        <f>AJ61*3%</f>
        <v>0</v>
      </c>
      <c r="AL63" s="205"/>
      <c r="AM63" s="207"/>
    </row>
    <row r="64" spans="1:39">
      <c r="A64" s="128"/>
      <c r="B64" s="277" t="s">
        <v>159</v>
      </c>
      <c r="C64" s="136"/>
      <c r="D64" s="106"/>
      <c r="E64" s="106"/>
      <c r="F64" s="106"/>
      <c r="G64" s="105"/>
      <c r="H64" s="107"/>
      <c r="I64" s="105"/>
      <c r="J64" s="275">
        <f>SUM(C65:C67)</f>
        <v>0</v>
      </c>
      <c r="K64" s="276">
        <f>SUM(M65:M67)</f>
        <v>0</v>
      </c>
      <c r="L64" s="276">
        <f>K64*$F$4</f>
        <v>0</v>
      </c>
      <c r="M64" s="109"/>
      <c r="AJ64" s="206"/>
      <c r="AK64" s="205"/>
      <c r="AL64" s="205"/>
      <c r="AM64" s="207"/>
    </row>
    <row r="65" spans="1:39">
      <c r="A65" s="128"/>
      <c r="B65" s="133" t="s">
        <v>108</v>
      </c>
      <c r="C65" s="130">
        <v>0</v>
      </c>
      <c r="D65" s="106">
        <v>0</v>
      </c>
      <c r="E65" s="106">
        <v>0</v>
      </c>
      <c r="F65" s="106">
        <v>0</v>
      </c>
      <c r="G65" s="105">
        <f t="shared" si="2"/>
        <v>0</v>
      </c>
      <c r="H65" s="107" t="e">
        <f t="shared" si="3"/>
        <v>#DIV/0!</v>
      </c>
      <c r="I65" s="105">
        <f t="shared" si="4"/>
        <v>0</v>
      </c>
      <c r="J65" s="133"/>
      <c r="K65" s="108"/>
      <c r="L65" s="108"/>
      <c r="M65" s="109">
        <f t="shared" si="6"/>
        <v>0</v>
      </c>
      <c r="AJ65" s="205">
        <v>0</v>
      </c>
      <c r="AK65" s="205"/>
      <c r="AL65" s="205"/>
      <c r="AM65" s="205">
        <f>AJ65-(AL66+AK67)</f>
        <v>0</v>
      </c>
    </row>
    <row r="66" spans="1:39">
      <c r="A66" s="128"/>
      <c r="B66" s="131" t="s">
        <v>104</v>
      </c>
      <c r="C66" s="132">
        <v>0</v>
      </c>
      <c r="D66" s="106">
        <v>0</v>
      </c>
      <c r="E66" s="106">
        <v>0</v>
      </c>
      <c r="F66" s="106">
        <v>0</v>
      </c>
      <c r="G66" s="105">
        <f t="shared" si="2"/>
        <v>0</v>
      </c>
      <c r="H66" s="107" t="e">
        <f t="shared" si="3"/>
        <v>#DIV/0!</v>
      </c>
      <c r="I66" s="105">
        <f t="shared" si="4"/>
        <v>0</v>
      </c>
      <c r="J66" s="131"/>
      <c r="K66" s="108"/>
      <c r="L66" s="108"/>
      <c r="M66" s="109">
        <f t="shared" si="6"/>
        <v>0</v>
      </c>
      <c r="AJ66" s="206"/>
      <c r="AK66" s="205"/>
      <c r="AL66" s="205">
        <f>AJ65*1.5%</f>
        <v>0</v>
      </c>
      <c r="AM66" s="207"/>
    </row>
    <row r="67" spans="1:39">
      <c r="A67" s="128"/>
      <c r="B67" s="135" t="s">
        <v>94</v>
      </c>
      <c r="C67" s="136">
        <v>0</v>
      </c>
      <c r="D67" s="106">
        <v>0</v>
      </c>
      <c r="E67" s="106">
        <v>0</v>
      </c>
      <c r="F67" s="106">
        <v>0</v>
      </c>
      <c r="G67" s="105">
        <f t="shared" si="2"/>
        <v>0</v>
      </c>
      <c r="H67" s="107" t="e">
        <f t="shared" si="3"/>
        <v>#DIV/0!</v>
      </c>
      <c r="I67" s="105">
        <f t="shared" si="4"/>
        <v>0</v>
      </c>
      <c r="J67" s="135"/>
      <c r="K67" s="108"/>
      <c r="L67" s="108"/>
      <c r="M67" s="109">
        <f t="shared" si="6"/>
        <v>0</v>
      </c>
      <c r="AJ67" s="206"/>
      <c r="AK67" s="205">
        <f>AJ65*3%</f>
        <v>0</v>
      </c>
      <c r="AL67" s="205"/>
      <c r="AM67" s="207"/>
    </row>
    <row r="68" spans="1:39">
      <c r="A68" s="128"/>
      <c r="B68" s="277" t="s">
        <v>160</v>
      </c>
      <c r="C68" s="136"/>
      <c r="D68" s="106"/>
      <c r="E68" s="106"/>
      <c r="F68" s="106"/>
      <c r="G68" s="105"/>
      <c r="H68" s="107"/>
      <c r="I68" s="105"/>
      <c r="J68" s="275">
        <f>SUM(C69:C71)</f>
        <v>0</v>
      </c>
      <c r="K68" s="276">
        <f>SUM(M69:M71)</f>
        <v>0</v>
      </c>
      <c r="L68" s="276">
        <f>K68*$F$4</f>
        <v>0</v>
      </c>
      <c r="M68" s="109"/>
      <c r="AJ68" s="206"/>
      <c r="AK68" s="205"/>
      <c r="AL68" s="205"/>
      <c r="AM68" s="207"/>
    </row>
    <row r="69" spans="1:39">
      <c r="A69" s="128"/>
      <c r="B69" s="133" t="s">
        <v>108</v>
      </c>
      <c r="C69" s="130">
        <v>0</v>
      </c>
      <c r="D69" s="106">
        <v>0</v>
      </c>
      <c r="E69" s="106">
        <v>0</v>
      </c>
      <c r="F69" s="106">
        <v>0</v>
      </c>
      <c r="G69" s="105">
        <f t="shared" si="2"/>
        <v>0</v>
      </c>
      <c r="H69" s="107" t="e">
        <f t="shared" si="3"/>
        <v>#DIV/0!</v>
      </c>
      <c r="I69" s="105">
        <f>(C69-G69)</f>
        <v>0</v>
      </c>
      <c r="J69" s="133"/>
      <c r="K69" s="108"/>
      <c r="L69" s="108"/>
      <c r="M69" s="109">
        <f>SUM(E69+F69)</f>
        <v>0</v>
      </c>
      <c r="AJ69" s="205">
        <v>0</v>
      </c>
      <c r="AK69" s="207"/>
      <c r="AL69" s="207"/>
      <c r="AM69" s="205">
        <f>AJ69-(AL70+AK71)</f>
        <v>0</v>
      </c>
    </row>
    <row r="70" spans="1:39">
      <c r="A70" s="128"/>
      <c r="B70" s="131" t="s">
        <v>104</v>
      </c>
      <c r="C70" s="132">
        <v>0</v>
      </c>
      <c r="D70" s="106">
        <v>0</v>
      </c>
      <c r="E70" s="106">
        <v>0</v>
      </c>
      <c r="F70" s="106">
        <v>0</v>
      </c>
      <c r="G70" s="105">
        <f t="shared" si="2"/>
        <v>0</v>
      </c>
      <c r="H70" s="107" t="e">
        <f t="shared" si="3"/>
        <v>#DIV/0!</v>
      </c>
      <c r="I70" s="105">
        <f>(C70-G70)</f>
        <v>0</v>
      </c>
      <c r="J70" s="131"/>
      <c r="K70" s="108"/>
      <c r="L70" s="108"/>
      <c r="M70" s="109">
        <f>SUM(E70+F70)</f>
        <v>0</v>
      </c>
      <c r="AJ70" s="206"/>
      <c r="AK70" s="205"/>
      <c r="AL70" s="205">
        <f>AJ69*1.5%</f>
        <v>0</v>
      </c>
      <c r="AM70" s="207"/>
    </row>
    <row r="71" spans="1:39">
      <c r="A71" s="128"/>
      <c r="B71" s="135" t="s">
        <v>94</v>
      </c>
      <c r="C71" s="136">
        <v>0</v>
      </c>
      <c r="D71" s="106">
        <v>0</v>
      </c>
      <c r="E71" s="106">
        <v>0</v>
      </c>
      <c r="F71" s="106">
        <v>0</v>
      </c>
      <c r="G71" s="105">
        <f t="shared" si="2"/>
        <v>0</v>
      </c>
      <c r="H71" s="107" t="e">
        <f t="shared" si="3"/>
        <v>#DIV/0!</v>
      </c>
      <c r="I71" s="105">
        <f>(C71-G71)</f>
        <v>0</v>
      </c>
      <c r="J71" s="135"/>
      <c r="K71" s="108"/>
      <c r="L71" s="108"/>
      <c r="M71" s="109">
        <f>SUM(E71+F71)</f>
        <v>0</v>
      </c>
      <c r="AJ71" s="206"/>
      <c r="AK71" s="205">
        <f>AJ69*3%</f>
        <v>0</v>
      </c>
      <c r="AL71" s="207"/>
      <c r="AM71" s="207"/>
    </row>
    <row r="72" spans="1:39">
      <c r="A72" s="128"/>
      <c r="B72" s="277" t="s">
        <v>161</v>
      </c>
      <c r="C72" s="136"/>
      <c r="D72" s="106"/>
      <c r="E72" s="106"/>
      <c r="F72" s="106"/>
      <c r="G72" s="105"/>
      <c r="H72" s="107"/>
      <c r="I72" s="105"/>
      <c r="J72" s="275">
        <f>SUM(C73:C75)</f>
        <v>0</v>
      </c>
      <c r="K72" s="276">
        <f>SUM(M73:M75)</f>
        <v>0</v>
      </c>
      <c r="L72" s="276">
        <f>K72*$F$4</f>
        <v>0</v>
      </c>
      <c r="M72" s="109"/>
      <c r="AJ72" s="206"/>
      <c r="AK72" s="205"/>
      <c r="AL72" s="207"/>
      <c r="AM72" s="207"/>
    </row>
    <row r="73" spans="1:39">
      <c r="A73" s="128"/>
      <c r="B73" s="133" t="s">
        <v>108</v>
      </c>
      <c r="C73" s="130">
        <v>0</v>
      </c>
      <c r="D73" s="106">
        <v>0</v>
      </c>
      <c r="E73" s="106">
        <v>0</v>
      </c>
      <c r="F73" s="106">
        <v>0</v>
      </c>
      <c r="G73" s="105">
        <f t="shared" si="2"/>
        <v>0</v>
      </c>
      <c r="H73" s="107" t="e">
        <f t="shared" si="3"/>
        <v>#DIV/0!</v>
      </c>
      <c r="I73" s="105">
        <f t="shared" si="4"/>
        <v>0</v>
      </c>
      <c r="J73" s="133"/>
      <c r="K73" s="108"/>
      <c r="L73" s="108"/>
      <c r="M73" s="109">
        <f t="shared" si="6"/>
        <v>0</v>
      </c>
      <c r="AJ73" s="205">
        <v>0</v>
      </c>
      <c r="AK73" s="207"/>
      <c r="AL73" s="207"/>
      <c r="AM73" s="205">
        <f>AJ73-(AL74+AK75)</f>
        <v>0</v>
      </c>
    </row>
    <row r="74" spans="1:39">
      <c r="A74" s="128"/>
      <c r="B74" s="131" t="s">
        <v>104</v>
      </c>
      <c r="C74" s="132">
        <v>0</v>
      </c>
      <c r="D74" s="106">
        <v>0</v>
      </c>
      <c r="E74" s="106">
        <v>0</v>
      </c>
      <c r="F74" s="106">
        <v>0</v>
      </c>
      <c r="G74" s="105">
        <f t="shared" si="2"/>
        <v>0</v>
      </c>
      <c r="H74" s="107" t="e">
        <f t="shared" si="3"/>
        <v>#DIV/0!</v>
      </c>
      <c r="I74" s="105">
        <f t="shared" si="4"/>
        <v>0</v>
      </c>
      <c r="J74" s="131"/>
      <c r="K74" s="108"/>
      <c r="L74" s="108"/>
      <c r="M74" s="109">
        <f t="shared" si="6"/>
        <v>0</v>
      </c>
      <c r="AJ74" s="206"/>
      <c r="AK74" s="205"/>
      <c r="AL74" s="205">
        <f>AJ73*1.5%</f>
        <v>0</v>
      </c>
      <c r="AM74" s="207"/>
    </row>
    <row r="75" spans="1:39">
      <c r="A75" s="128"/>
      <c r="B75" s="135" t="s">
        <v>94</v>
      </c>
      <c r="C75" s="136">
        <v>0</v>
      </c>
      <c r="D75" s="106">
        <v>0</v>
      </c>
      <c r="E75" s="106">
        <v>0</v>
      </c>
      <c r="F75" s="106">
        <v>0</v>
      </c>
      <c r="G75" s="105">
        <f t="shared" si="2"/>
        <v>0</v>
      </c>
      <c r="H75" s="107" t="e">
        <f t="shared" si="3"/>
        <v>#DIV/0!</v>
      </c>
      <c r="I75" s="105">
        <f t="shared" si="4"/>
        <v>0</v>
      </c>
      <c r="J75" s="135"/>
      <c r="K75" s="108"/>
      <c r="L75" s="108"/>
      <c r="M75" s="109">
        <f t="shared" si="6"/>
        <v>0</v>
      </c>
      <c r="AJ75" s="206"/>
      <c r="AK75" s="205">
        <f>AJ73*3%</f>
        <v>0</v>
      </c>
      <c r="AL75" s="207"/>
      <c r="AM75" s="207"/>
    </row>
    <row r="76" spans="1:39">
      <c r="A76" s="128"/>
      <c r="B76" s="277" t="s">
        <v>162</v>
      </c>
      <c r="C76" s="136"/>
      <c r="D76" s="106"/>
      <c r="E76" s="106"/>
      <c r="F76" s="106"/>
      <c r="G76" s="105"/>
      <c r="H76" s="107"/>
      <c r="I76" s="105"/>
      <c r="J76" s="275">
        <f>SUM(C77:C79)</f>
        <v>0</v>
      </c>
      <c r="K76" s="276">
        <f>SUM(M77:M79)</f>
        <v>0</v>
      </c>
      <c r="L76" s="276">
        <f>K76*$F$4</f>
        <v>0</v>
      </c>
      <c r="M76" s="109"/>
      <c r="AJ76" s="206"/>
      <c r="AK76" s="205"/>
      <c r="AL76" s="207"/>
      <c r="AM76" s="207"/>
    </row>
    <row r="77" spans="1:39">
      <c r="A77" s="128"/>
      <c r="B77" s="133" t="s">
        <v>108</v>
      </c>
      <c r="C77" s="130">
        <v>0</v>
      </c>
      <c r="D77" s="106">
        <v>0</v>
      </c>
      <c r="E77" s="106">
        <v>0</v>
      </c>
      <c r="F77" s="106">
        <v>0</v>
      </c>
      <c r="G77" s="105">
        <f t="shared" si="2"/>
        <v>0</v>
      </c>
      <c r="H77" s="107" t="e">
        <f t="shared" si="3"/>
        <v>#DIV/0!</v>
      </c>
      <c r="I77" s="105">
        <f>(C77-G77)</f>
        <v>0</v>
      </c>
      <c r="J77" s="133"/>
      <c r="K77" s="108"/>
      <c r="L77" s="108"/>
      <c r="M77" s="109">
        <f>SUM(E77+F77)</f>
        <v>0</v>
      </c>
      <c r="AJ77" s="205">
        <v>0</v>
      </c>
      <c r="AK77" s="207"/>
      <c r="AL77" s="207"/>
      <c r="AM77" s="205">
        <f>AJ77-(AL78+AK79)</f>
        <v>0</v>
      </c>
    </row>
    <row r="78" spans="1:39">
      <c r="A78" s="128"/>
      <c r="B78" s="131" t="s">
        <v>104</v>
      </c>
      <c r="C78" s="132">
        <v>0</v>
      </c>
      <c r="D78" s="106">
        <v>0</v>
      </c>
      <c r="E78" s="106">
        <v>0</v>
      </c>
      <c r="F78" s="106">
        <v>0</v>
      </c>
      <c r="G78" s="105">
        <f t="shared" si="2"/>
        <v>0</v>
      </c>
      <c r="H78" s="107" t="e">
        <f t="shared" si="3"/>
        <v>#DIV/0!</v>
      </c>
      <c r="I78" s="105">
        <f>(C78-G78)</f>
        <v>0</v>
      </c>
      <c r="J78" s="131"/>
      <c r="K78" s="108"/>
      <c r="L78" s="108"/>
      <c r="M78" s="109">
        <f>SUM(E78+F78)</f>
        <v>0</v>
      </c>
      <c r="AJ78" s="206"/>
      <c r="AK78" s="205"/>
      <c r="AL78" s="205">
        <f>AJ77*1.5%</f>
        <v>0</v>
      </c>
      <c r="AM78" s="207"/>
    </row>
    <row r="79" spans="1:39">
      <c r="A79" s="128"/>
      <c r="B79" s="135" t="s">
        <v>94</v>
      </c>
      <c r="C79" s="136">
        <v>0</v>
      </c>
      <c r="D79" s="106">
        <v>0</v>
      </c>
      <c r="E79" s="106">
        <v>0</v>
      </c>
      <c r="F79" s="106">
        <v>0</v>
      </c>
      <c r="G79" s="105">
        <f t="shared" si="2"/>
        <v>0</v>
      </c>
      <c r="H79" s="107" t="e">
        <f t="shared" si="3"/>
        <v>#DIV/0!</v>
      </c>
      <c r="I79" s="105">
        <f>(C79-G79)</f>
        <v>0</v>
      </c>
      <c r="J79" s="135"/>
      <c r="K79" s="108"/>
      <c r="L79" s="108"/>
      <c r="M79" s="109">
        <f>SUM(E79+F79)</f>
        <v>0</v>
      </c>
      <c r="AJ79" s="206"/>
      <c r="AK79" s="205">
        <f>AJ77*3%</f>
        <v>0</v>
      </c>
      <c r="AL79" s="207"/>
      <c r="AM79" s="207"/>
    </row>
    <row r="80" spans="1:39">
      <c r="A80" s="128"/>
      <c r="B80" s="277" t="s">
        <v>163</v>
      </c>
      <c r="C80" s="136"/>
      <c r="D80" s="106"/>
      <c r="E80" s="106"/>
      <c r="F80" s="106"/>
      <c r="G80" s="105"/>
      <c r="H80" s="107"/>
      <c r="I80" s="105"/>
      <c r="J80" s="275">
        <f>SUM(C81:C83)</f>
        <v>0</v>
      </c>
      <c r="K80" s="276">
        <f>SUM(M81:M83)</f>
        <v>0</v>
      </c>
      <c r="L80" s="276">
        <f>K80*$F$4</f>
        <v>0</v>
      </c>
      <c r="M80" s="109"/>
      <c r="AJ80" s="206"/>
      <c r="AK80" s="205"/>
      <c r="AL80" s="207"/>
      <c r="AM80" s="207"/>
    </row>
    <row r="81" spans="1:39">
      <c r="A81" s="128"/>
      <c r="B81" s="133" t="s">
        <v>108</v>
      </c>
      <c r="C81" s="130">
        <v>0</v>
      </c>
      <c r="D81" s="106">
        <v>0</v>
      </c>
      <c r="E81" s="106">
        <v>0</v>
      </c>
      <c r="F81" s="106">
        <v>0</v>
      </c>
      <c r="G81" s="105">
        <f t="shared" ref="G81:G83" si="7">D81+E81+F81</f>
        <v>0</v>
      </c>
      <c r="H81" s="107" t="e">
        <f t="shared" ref="H81:H83" si="8">(G81/C81)</f>
        <v>#DIV/0!</v>
      </c>
      <c r="I81" s="105">
        <f>(C81-G81)</f>
        <v>0</v>
      </c>
      <c r="J81" s="133"/>
      <c r="K81" s="108"/>
      <c r="L81" s="108"/>
      <c r="M81" s="109">
        <f>SUM(E81+F81)</f>
        <v>0</v>
      </c>
      <c r="AJ81" s="205">
        <v>0</v>
      </c>
      <c r="AK81" s="207"/>
      <c r="AL81" s="207"/>
      <c r="AM81" s="205">
        <f>AJ81-(AL82+AK83)</f>
        <v>0</v>
      </c>
    </row>
    <row r="82" spans="1:39">
      <c r="A82" s="128"/>
      <c r="B82" s="131" t="s">
        <v>104</v>
      </c>
      <c r="C82" s="132">
        <v>0</v>
      </c>
      <c r="D82" s="106">
        <v>0</v>
      </c>
      <c r="E82" s="106">
        <v>0</v>
      </c>
      <c r="F82" s="106">
        <v>0</v>
      </c>
      <c r="G82" s="105">
        <f t="shared" si="7"/>
        <v>0</v>
      </c>
      <c r="H82" s="107" t="e">
        <f t="shared" si="8"/>
        <v>#DIV/0!</v>
      </c>
      <c r="I82" s="105">
        <f>(C82-G82)</f>
        <v>0</v>
      </c>
      <c r="J82" s="131"/>
      <c r="K82" s="108"/>
      <c r="L82" s="108"/>
      <c r="M82" s="109">
        <f>SUM(E82+F82)</f>
        <v>0</v>
      </c>
      <c r="AJ82" s="206"/>
      <c r="AK82" s="205"/>
      <c r="AL82" s="205">
        <f>AJ81*1.5%</f>
        <v>0</v>
      </c>
      <c r="AM82" s="207"/>
    </row>
    <row r="83" spans="1:39">
      <c r="A83" s="128"/>
      <c r="B83" s="135" t="s">
        <v>94</v>
      </c>
      <c r="C83" s="136">
        <v>0</v>
      </c>
      <c r="D83" s="106">
        <v>0</v>
      </c>
      <c r="E83" s="106">
        <v>0</v>
      </c>
      <c r="F83" s="106">
        <v>0</v>
      </c>
      <c r="G83" s="105">
        <f t="shared" si="7"/>
        <v>0</v>
      </c>
      <c r="H83" s="107" t="e">
        <f t="shared" si="8"/>
        <v>#DIV/0!</v>
      </c>
      <c r="I83" s="105">
        <f>(C83-G83)</f>
        <v>0</v>
      </c>
      <c r="J83" s="135"/>
      <c r="K83" s="108"/>
      <c r="L83" s="108"/>
      <c r="M83" s="109">
        <f>SUM(E83+F83)</f>
        <v>0</v>
      </c>
      <c r="AJ83" s="206"/>
      <c r="AK83" s="205">
        <f>AJ81*3%</f>
        <v>0</v>
      </c>
      <c r="AL83" s="207"/>
      <c r="AM83" s="207"/>
    </row>
    <row r="84" spans="1:39">
      <c r="A84" s="128"/>
      <c r="B84" s="277" t="s">
        <v>164</v>
      </c>
      <c r="C84" s="136"/>
      <c r="D84" s="106"/>
      <c r="E84" s="106"/>
      <c r="F84" s="106"/>
      <c r="G84" s="105"/>
      <c r="H84" s="107"/>
      <c r="I84" s="105"/>
      <c r="J84" s="275">
        <f>SUM(C85:C87)</f>
        <v>0</v>
      </c>
      <c r="K84" s="276">
        <f>SUM(M85:M87)</f>
        <v>0</v>
      </c>
      <c r="L84" s="276">
        <f>K84*$F$4</f>
        <v>0</v>
      </c>
      <c r="M84" s="109"/>
      <c r="AJ84" s="206"/>
      <c r="AK84" s="205"/>
      <c r="AL84" s="207"/>
      <c r="AM84" s="207"/>
    </row>
    <row r="85" spans="1:39">
      <c r="A85" s="128"/>
      <c r="B85" s="133" t="s">
        <v>108</v>
      </c>
      <c r="C85" s="130">
        <v>0</v>
      </c>
      <c r="D85" s="106">
        <v>0</v>
      </c>
      <c r="E85" s="106">
        <v>0</v>
      </c>
      <c r="F85" s="106">
        <v>0</v>
      </c>
      <c r="G85" s="105">
        <f t="shared" ref="G85:G87" si="9">D85+E85+F85</f>
        <v>0</v>
      </c>
      <c r="H85" s="107" t="e">
        <f t="shared" ref="H85:H87" si="10">(G85/C85)</f>
        <v>#DIV/0!</v>
      </c>
      <c r="I85" s="105">
        <f>(C85-G85)</f>
        <v>0</v>
      </c>
      <c r="J85" s="133"/>
      <c r="K85" s="108"/>
      <c r="L85" s="108"/>
      <c r="M85" s="109">
        <f>SUM(E85+F85)</f>
        <v>0</v>
      </c>
      <c r="AJ85" s="205">
        <v>0</v>
      </c>
      <c r="AK85" s="207"/>
      <c r="AL85" s="207"/>
      <c r="AM85" s="205">
        <f>AJ85-(AL86+AK87)</f>
        <v>0</v>
      </c>
    </row>
    <row r="86" spans="1:39">
      <c r="A86" s="128"/>
      <c r="B86" s="131" t="s">
        <v>104</v>
      </c>
      <c r="C86" s="132">
        <v>0</v>
      </c>
      <c r="D86" s="106">
        <v>0</v>
      </c>
      <c r="E86" s="106">
        <v>0</v>
      </c>
      <c r="F86" s="106">
        <v>0</v>
      </c>
      <c r="G86" s="105">
        <f t="shared" si="9"/>
        <v>0</v>
      </c>
      <c r="H86" s="107" t="e">
        <f t="shared" si="10"/>
        <v>#DIV/0!</v>
      </c>
      <c r="I86" s="105">
        <f>(C86-G86)</f>
        <v>0</v>
      </c>
      <c r="J86" s="131"/>
      <c r="K86" s="108"/>
      <c r="L86" s="108"/>
      <c r="M86" s="109">
        <f>SUM(E86+F86)</f>
        <v>0</v>
      </c>
      <c r="AJ86" s="206"/>
      <c r="AK86" s="205"/>
      <c r="AL86" s="205">
        <f>AJ85*1.5%</f>
        <v>0</v>
      </c>
      <c r="AM86" s="207"/>
    </row>
    <row r="87" spans="1:39">
      <c r="A87" s="128"/>
      <c r="B87" s="135" t="s">
        <v>94</v>
      </c>
      <c r="C87" s="136">
        <v>0</v>
      </c>
      <c r="D87" s="106">
        <v>0</v>
      </c>
      <c r="E87" s="106">
        <v>0</v>
      </c>
      <c r="F87" s="106">
        <v>0</v>
      </c>
      <c r="G87" s="105">
        <f t="shared" si="9"/>
        <v>0</v>
      </c>
      <c r="H87" s="107" t="e">
        <f t="shared" si="10"/>
        <v>#DIV/0!</v>
      </c>
      <c r="I87" s="105">
        <f>(C87-G87)</f>
        <v>0</v>
      </c>
      <c r="J87" s="135"/>
      <c r="K87" s="108"/>
      <c r="L87" s="108"/>
      <c r="M87" s="109">
        <f>SUM(E87+F87)</f>
        <v>0</v>
      </c>
      <c r="AJ87" s="206"/>
      <c r="AK87" s="205">
        <f>AJ85*3%</f>
        <v>0</v>
      </c>
      <c r="AL87" s="207"/>
      <c r="AM87" s="207"/>
    </row>
    <row r="88" spans="1:39">
      <c r="A88" s="128"/>
      <c r="B88" s="277" t="s">
        <v>165</v>
      </c>
      <c r="C88" s="136"/>
      <c r="D88" s="106"/>
      <c r="E88" s="106"/>
      <c r="F88" s="106"/>
      <c r="G88" s="105"/>
      <c r="H88" s="107"/>
      <c r="I88" s="105"/>
      <c r="J88" s="275">
        <f>SUM(C89:C91)</f>
        <v>0</v>
      </c>
      <c r="K88" s="276">
        <f>SUM(M89:M91)</f>
        <v>0</v>
      </c>
      <c r="L88" s="276">
        <f>K88*$F$4</f>
        <v>0</v>
      </c>
      <c r="M88" s="109"/>
      <c r="AJ88" s="206"/>
      <c r="AK88" s="205"/>
      <c r="AL88" s="207"/>
      <c r="AM88" s="207"/>
    </row>
    <row r="89" spans="1:39">
      <c r="A89" s="128"/>
      <c r="B89" s="133" t="s">
        <v>108</v>
      </c>
      <c r="C89" s="130">
        <v>0</v>
      </c>
      <c r="D89" s="106">
        <v>0</v>
      </c>
      <c r="E89" s="106">
        <v>0</v>
      </c>
      <c r="F89" s="106">
        <v>0</v>
      </c>
      <c r="G89" s="105">
        <f t="shared" ref="G89:G91" si="11">D89+E89+F89</f>
        <v>0</v>
      </c>
      <c r="H89" s="107" t="e">
        <f t="shared" ref="H89:H91" si="12">(G89/C89)</f>
        <v>#DIV/0!</v>
      </c>
      <c r="I89" s="105">
        <f>(C89-G89)</f>
        <v>0</v>
      </c>
      <c r="J89" s="133"/>
      <c r="K89" s="108"/>
      <c r="L89" s="108"/>
      <c r="M89" s="109">
        <f>SUM(E89+F89)</f>
        <v>0</v>
      </c>
      <c r="AJ89" s="205">
        <v>0</v>
      </c>
      <c r="AK89" s="207"/>
      <c r="AL89" s="207"/>
      <c r="AM89" s="205">
        <f>AJ89-(AL90+AK91)</f>
        <v>0</v>
      </c>
    </row>
    <row r="90" spans="1:39">
      <c r="A90" s="128"/>
      <c r="B90" s="131" t="s">
        <v>104</v>
      </c>
      <c r="C90" s="132">
        <v>0</v>
      </c>
      <c r="D90" s="106">
        <v>0</v>
      </c>
      <c r="E90" s="106">
        <v>0</v>
      </c>
      <c r="F90" s="106">
        <v>0</v>
      </c>
      <c r="G90" s="105">
        <f t="shared" si="11"/>
        <v>0</v>
      </c>
      <c r="H90" s="107" t="e">
        <f t="shared" si="12"/>
        <v>#DIV/0!</v>
      </c>
      <c r="I90" s="105">
        <f>(C90-G90)</f>
        <v>0</v>
      </c>
      <c r="J90" s="131"/>
      <c r="K90" s="108"/>
      <c r="L90" s="108"/>
      <c r="M90" s="109">
        <f>SUM(E90+F90)</f>
        <v>0</v>
      </c>
      <c r="AJ90" s="206"/>
      <c r="AK90" s="205"/>
      <c r="AL90" s="205">
        <f>AJ89*1.5%</f>
        <v>0</v>
      </c>
      <c r="AM90" s="207"/>
    </row>
    <row r="91" spans="1:39">
      <c r="A91" s="128"/>
      <c r="B91" s="135" t="s">
        <v>94</v>
      </c>
      <c r="C91" s="136">
        <v>0</v>
      </c>
      <c r="D91" s="106">
        <v>0</v>
      </c>
      <c r="E91" s="106">
        <v>0</v>
      </c>
      <c r="F91" s="106">
        <v>0</v>
      </c>
      <c r="G91" s="105">
        <f t="shared" si="11"/>
        <v>0</v>
      </c>
      <c r="H91" s="107" t="e">
        <f t="shared" si="12"/>
        <v>#DIV/0!</v>
      </c>
      <c r="I91" s="105">
        <f>(C91-G91)</f>
        <v>0</v>
      </c>
      <c r="J91" s="135"/>
      <c r="K91" s="108"/>
      <c r="L91" s="108"/>
      <c r="M91" s="109">
        <f>SUM(E91+F91)</f>
        <v>0</v>
      </c>
      <c r="AJ91" s="206"/>
      <c r="AK91" s="205">
        <f>AJ89*3%</f>
        <v>0</v>
      </c>
      <c r="AL91" s="207"/>
      <c r="AM91" s="207"/>
    </row>
    <row r="92" spans="1:39">
      <c r="A92" s="128"/>
      <c r="B92" s="277" t="s">
        <v>166</v>
      </c>
      <c r="C92" s="136"/>
      <c r="D92" s="106"/>
      <c r="E92" s="106"/>
      <c r="F92" s="106"/>
      <c r="G92" s="105"/>
      <c r="H92" s="107"/>
      <c r="I92" s="105"/>
      <c r="J92" s="275">
        <f>SUM(C93:C95)</f>
        <v>0</v>
      </c>
      <c r="K92" s="276">
        <f>SUM(M93:M95)</f>
        <v>0</v>
      </c>
      <c r="L92" s="276">
        <f>K92*$F$4</f>
        <v>0</v>
      </c>
      <c r="M92" s="109"/>
      <c r="AJ92" s="206"/>
      <c r="AK92" s="205"/>
      <c r="AL92" s="207"/>
      <c r="AM92" s="207"/>
    </row>
    <row r="93" spans="1:39">
      <c r="A93" s="128"/>
      <c r="B93" s="133" t="s">
        <v>108</v>
      </c>
      <c r="C93" s="130">
        <v>0</v>
      </c>
      <c r="D93" s="106">
        <v>0</v>
      </c>
      <c r="E93" s="106">
        <v>0</v>
      </c>
      <c r="F93" s="106">
        <v>0</v>
      </c>
      <c r="G93" s="105">
        <f t="shared" ref="G93:G95" si="13">D93+E93+F93</f>
        <v>0</v>
      </c>
      <c r="H93" s="107" t="e">
        <f t="shared" ref="H93:H95" si="14">(G93/C93)</f>
        <v>#DIV/0!</v>
      </c>
      <c r="I93" s="105">
        <f>(C93-G93)</f>
        <v>0</v>
      </c>
      <c r="J93" s="133"/>
      <c r="K93" s="108"/>
      <c r="L93" s="108"/>
      <c r="M93" s="109">
        <f>SUM(E93+F93)</f>
        <v>0</v>
      </c>
      <c r="AJ93" s="205">
        <v>0</v>
      </c>
      <c r="AK93" s="207"/>
      <c r="AL93" s="207"/>
      <c r="AM93" s="205">
        <f>AJ93-(AL94+AK95)</f>
        <v>0</v>
      </c>
    </row>
    <row r="94" spans="1:39">
      <c r="A94" s="128"/>
      <c r="B94" s="131" t="s">
        <v>104</v>
      </c>
      <c r="C94" s="132">
        <v>0</v>
      </c>
      <c r="D94" s="106">
        <v>0</v>
      </c>
      <c r="E94" s="106">
        <v>0</v>
      </c>
      <c r="F94" s="106">
        <v>0</v>
      </c>
      <c r="G94" s="105">
        <f t="shared" si="13"/>
        <v>0</v>
      </c>
      <c r="H94" s="107" t="e">
        <f t="shared" si="14"/>
        <v>#DIV/0!</v>
      </c>
      <c r="I94" s="105">
        <f>(C94-G94)</f>
        <v>0</v>
      </c>
      <c r="J94" s="131"/>
      <c r="K94" s="108"/>
      <c r="L94" s="108"/>
      <c r="M94" s="109">
        <f>SUM(E94+F94)</f>
        <v>0</v>
      </c>
      <c r="AJ94" s="206"/>
      <c r="AK94" s="205"/>
      <c r="AL94" s="205">
        <f>AJ93*1.5%</f>
        <v>0</v>
      </c>
      <c r="AM94" s="207"/>
    </row>
    <row r="95" spans="1:39">
      <c r="A95" s="128"/>
      <c r="B95" s="135" t="s">
        <v>94</v>
      </c>
      <c r="C95" s="136">
        <v>0</v>
      </c>
      <c r="D95" s="106">
        <v>0</v>
      </c>
      <c r="E95" s="106">
        <v>0</v>
      </c>
      <c r="F95" s="106">
        <v>0</v>
      </c>
      <c r="G95" s="105">
        <f t="shared" si="13"/>
        <v>0</v>
      </c>
      <c r="H95" s="107" t="e">
        <f t="shared" si="14"/>
        <v>#DIV/0!</v>
      </c>
      <c r="I95" s="105">
        <f>(C95-G95)</f>
        <v>0</v>
      </c>
      <c r="J95" s="135"/>
      <c r="K95" s="108"/>
      <c r="L95" s="108"/>
      <c r="M95" s="109">
        <f>SUM(E95+F95)</f>
        <v>0</v>
      </c>
      <c r="AJ95" s="206"/>
      <c r="AK95" s="205">
        <f>AJ93*3%</f>
        <v>0</v>
      </c>
      <c r="AL95" s="207"/>
      <c r="AM95" s="207"/>
    </row>
    <row r="96" spans="1:39">
      <c r="A96" s="128"/>
      <c r="B96" s="277" t="s">
        <v>167</v>
      </c>
      <c r="C96" s="136"/>
      <c r="D96" s="106"/>
      <c r="E96" s="106"/>
      <c r="F96" s="106"/>
      <c r="G96" s="105"/>
      <c r="H96" s="107"/>
      <c r="I96" s="105"/>
      <c r="J96" s="275">
        <f>SUM(C97:C99)</f>
        <v>0</v>
      </c>
      <c r="K96" s="276">
        <f>SUM(M97:M99)</f>
        <v>0</v>
      </c>
      <c r="L96" s="276">
        <f>K96*$F$4</f>
        <v>0</v>
      </c>
      <c r="M96" s="109"/>
      <c r="AJ96" s="206"/>
      <c r="AK96" s="205"/>
      <c r="AL96" s="207"/>
      <c r="AM96" s="207"/>
    </row>
    <row r="97" spans="1:39">
      <c r="A97" s="128"/>
      <c r="B97" s="133" t="s">
        <v>108</v>
      </c>
      <c r="C97" s="130">
        <v>0</v>
      </c>
      <c r="D97" s="106">
        <v>0</v>
      </c>
      <c r="E97" s="106">
        <v>0</v>
      </c>
      <c r="F97" s="106">
        <v>0</v>
      </c>
      <c r="G97" s="105">
        <f t="shared" ref="G97:G99" si="15">D97+E97+F97</f>
        <v>0</v>
      </c>
      <c r="H97" s="107" t="e">
        <f t="shared" ref="H97:H99" si="16">(G97/C97)</f>
        <v>#DIV/0!</v>
      </c>
      <c r="I97" s="105">
        <f>(C97-G97)</f>
        <v>0</v>
      </c>
      <c r="J97" s="133"/>
      <c r="K97" s="108"/>
      <c r="L97" s="108"/>
      <c r="M97" s="109">
        <f>SUM(E97+F97)</f>
        <v>0</v>
      </c>
      <c r="AJ97" s="205">
        <v>0</v>
      </c>
      <c r="AK97" s="207"/>
      <c r="AL97" s="207"/>
      <c r="AM97" s="205">
        <f>AJ97-(AL98+AK99)</f>
        <v>0</v>
      </c>
    </row>
    <row r="98" spans="1:39">
      <c r="A98" s="128"/>
      <c r="B98" s="131" t="s">
        <v>104</v>
      </c>
      <c r="C98" s="132">
        <v>0</v>
      </c>
      <c r="D98" s="106">
        <v>0</v>
      </c>
      <c r="E98" s="106">
        <v>0</v>
      </c>
      <c r="F98" s="106">
        <v>0</v>
      </c>
      <c r="G98" s="105">
        <f t="shared" si="15"/>
        <v>0</v>
      </c>
      <c r="H98" s="107" t="e">
        <f t="shared" si="16"/>
        <v>#DIV/0!</v>
      </c>
      <c r="I98" s="105">
        <f>(C98-G98)</f>
        <v>0</v>
      </c>
      <c r="J98" s="131"/>
      <c r="K98" s="108"/>
      <c r="L98" s="108"/>
      <c r="M98" s="109">
        <f>SUM(E98+F98)</f>
        <v>0</v>
      </c>
      <c r="AJ98" s="206"/>
      <c r="AK98" s="205"/>
      <c r="AL98" s="205">
        <f>AJ97*1.5%</f>
        <v>0</v>
      </c>
      <c r="AM98" s="207"/>
    </row>
    <row r="99" spans="1:39">
      <c r="A99" s="128"/>
      <c r="B99" s="135" t="s">
        <v>94</v>
      </c>
      <c r="C99" s="136">
        <v>0</v>
      </c>
      <c r="D99" s="106">
        <v>0</v>
      </c>
      <c r="E99" s="106">
        <v>0</v>
      </c>
      <c r="F99" s="106">
        <v>0</v>
      </c>
      <c r="G99" s="105">
        <f t="shared" si="15"/>
        <v>0</v>
      </c>
      <c r="H99" s="107" t="e">
        <f t="shared" si="16"/>
        <v>#DIV/0!</v>
      </c>
      <c r="I99" s="105">
        <f>(C99-G99)</f>
        <v>0</v>
      </c>
      <c r="J99" s="135"/>
      <c r="K99" s="108"/>
      <c r="L99" s="108"/>
      <c r="M99" s="109">
        <f>SUM(E99+F99)</f>
        <v>0</v>
      </c>
      <c r="AJ99" s="206"/>
      <c r="AK99" s="205">
        <f>AJ97*3%</f>
        <v>0</v>
      </c>
      <c r="AL99" s="207"/>
      <c r="AM99" s="207"/>
    </row>
    <row r="100" spans="1:39">
      <c r="A100" s="128"/>
      <c r="B100" s="277" t="s">
        <v>168</v>
      </c>
      <c r="C100" s="136"/>
      <c r="D100" s="106"/>
      <c r="E100" s="106"/>
      <c r="F100" s="106"/>
      <c r="G100" s="105"/>
      <c r="H100" s="107"/>
      <c r="I100" s="105"/>
      <c r="J100" s="275">
        <f>SUM(C101:C103)</f>
        <v>0</v>
      </c>
      <c r="K100" s="276">
        <f>SUM(M101:M103)</f>
        <v>0</v>
      </c>
      <c r="L100" s="276">
        <f>K100*$F$4</f>
        <v>0</v>
      </c>
      <c r="M100" s="109"/>
      <c r="AJ100" s="206"/>
      <c r="AK100" s="205"/>
      <c r="AL100" s="207"/>
      <c r="AM100" s="207"/>
    </row>
    <row r="101" spans="1:39">
      <c r="A101" s="128"/>
      <c r="B101" s="133" t="s">
        <v>108</v>
      </c>
      <c r="C101" s="130">
        <v>0</v>
      </c>
      <c r="D101" s="106">
        <v>0</v>
      </c>
      <c r="E101" s="106">
        <v>0</v>
      </c>
      <c r="F101" s="106">
        <v>0</v>
      </c>
      <c r="G101" s="105">
        <f t="shared" ref="G101:G103" si="17">D101+E101+F101</f>
        <v>0</v>
      </c>
      <c r="H101" s="107" t="e">
        <f t="shared" ref="H101:H103" si="18">(G101/C101)</f>
        <v>#DIV/0!</v>
      </c>
      <c r="I101" s="105">
        <f>(C101-G101)</f>
        <v>0</v>
      </c>
      <c r="J101" s="133"/>
      <c r="K101" s="108"/>
      <c r="L101" s="108"/>
      <c r="M101" s="109">
        <f>SUM(E101+F101)</f>
        <v>0</v>
      </c>
      <c r="AJ101" s="205">
        <v>0</v>
      </c>
      <c r="AK101" s="207"/>
      <c r="AL101" s="207"/>
      <c r="AM101" s="205">
        <f>AJ101-(AL102+AK103)</f>
        <v>0</v>
      </c>
    </row>
    <row r="102" spans="1:39">
      <c r="A102" s="128"/>
      <c r="B102" s="131" t="s">
        <v>104</v>
      </c>
      <c r="C102" s="132">
        <v>0</v>
      </c>
      <c r="D102" s="106">
        <v>0</v>
      </c>
      <c r="E102" s="106">
        <v>0</v>
      </c>
      <c r="F102" s="106">
        <v>0</v>
      </c>
      <c r="G102" s="105">
        <f t="shared" si="17"/>
        <v>0</v>
      </c>
      <c r="H102" s="107" t="e">
        <f t="shared" si="18"/>
        <v>#DIV/0!</v>
      </c>
      <c r="I102" s="105">
        <f>(C102-G102)</f>
        <v>0</v>
      </c>
      <c r="J102" s="131"/>
      <c r="K102" s="108"/>
      <c r="L102" s="108"/>
      <c r="M102" s="109">
        <f>SUM(E102+F102)</f>
        <v>0</v>
      </c>
      <c r="AJ102" s="206"/>
      <c r="AK102" s="205"/>
      <c r="AL102" s="205">
        <f>AJ101*1.5%</f>
        <v>0</v>
      </c>
      <c r="AM102" s="207"/>
    </row>
    <row r="103" spans="1:39">
      <c r="A103" s="128"/>
      <c r="B103" s="135" t="s">
        <v>94</v>
      </c>
      <c r="C103" s="136">
        <v>0</v>
      </c>
      <c r="D103" s="106">
        <v>0</v>
      </c>
      <c r="E103" s="106">
        <v>0</v>
      </c>
      <c r="F103" s="106">
        <v>0</v>
      </c>
      <c r="G103" s="105">
        <f t="shared" si="17"/>
        <v>0</v>
      </c>
      <c r="H103" s="107" t="e">
        <f t="shared" si="18"/>
        <v>#DIV/0!</v>
      </c>
      <c r="I103" s="105">
        <f>(C103-G103)</f>
        <v>0</v>
      </c>
      <c r="J103" s="135"/>
      <c r="K103" s="108"/>
      <c r="L103" s="108"/>
      <c r="M103" s="109">
        <f>SUM(E103+F103)</f>
        <v>0</v>
      </c>
      <c r="AJ103" s="206"/>
      <c r="AK103" s="205">
        <f>AJ101*3%</f>
        <v>0</v>
      </c>
      <c r="AL103" s="207"/>
      <c r="AM103" s="207"/>
    </row>
    <row r="104" spans="1:39">
      <c r="A104" s="128"/>
      <c r="B104" s="277" t="s">
        <v>169</v>
      </c>
      <c r="C104" s="136"/>
      <c r="D104" s="106"/>
      <c r="E104" s="106"/>
      <c r="F104" s="106"/>
      <c r="G104" s="105"/>
      <c r="H104" s="107"/>
      <c r="I104" s="105"/>
      <c r="J104" s="275">
        <f>SUM(C105:C107)</f>
        <v>0</v>
      </c>
      <c r="K104" s="276">
        <f>SUM(M105:M107)</f>
        <v>0</v>
      </c>
      <c r="L104" s="276">
        <f>K104*$F$4</f>
        <v>0</v>
      </c>
      <c r="M104" s="109"/>
      <c r="AJ104" s="206"/>
      <c r="AK104" s="205"/>
      <c r="AL104" s="207"/>
      <c r="AM104" s="207"/>
    </row>
    <row r="105" spans="1:39">
      <c r="A105" s="128"/>
      <c r="B105" s="133" t="s">
        <v>108</v>
      </c>
      <c r="C105" s="130">
        <v>0</v>
      </c>
      <c r="D105" s="106">
        <v>0</v>
      </c>
      <c r="E105" s="106">
        <v>0</v>
      </c>
      <c r="F105" s="106">
        <v>0</v>
      </c>
      <c r="G105" s="105">
        <f t="shared" ref="G105:G107" si="19">D105+E105+F105</f>
        <v>0</v>
      </c>
      <c r="H105" s="107" t="e">
        <f t="shared" ref="H105:H107" si="20">(G105/C105)</f>
        <v>#DIV/0!</v>
      </c>
      <c r="I105" s="105">
        <f>(C105-G105)</f>
        <v>0</v>
      </c>
      <c r="J105" s="133"/>
      <c r="K105" s="108"/>
      <c r="L105" s="108"/>
      <c r="M105" s="109">
        <f>SUM(E105+F105)</f>
        <v>0</v>
      </c>
      <c r="AJ105" s="205">
        <v>0</v>
      </c>
      <c r="AK105" s="207"/>
      <c r="AL105" s="207"/>
      <c r="AM105" s="205">
        <f>AJ105-(AL106+AK107)</f>
        <v>0</v>
      </c>
    </row>
    <row r="106" spans="1:39">
      <c r="A106" s="128"/>
      <c r="B106" s="131" t="s">
        <v>104</v>
      </c>
      <c r="C106" s="132">
        <v>0</v>
      </c>
      <c r="D106" s="106">
        <v>0</v>
      </c>
      <c r="E106" s="106">
        <v>0</v>
      </c>
      <c r="F106" s="106">
        <v>0</v>
      </c>
      <c r="G106" s="105">
        <f t="shared" si="19"/>
        <v>0</v>
      </c>
      <c r="H106" s="107" t="e">
        <f t="shared" si="20"/>
        <v>#DIV/0!</v>
      </c>
      <c r="I106" s="105">
        <f>(C106-G106)</f>
        <v>0</v>
      </c>
      <c r="J106" s="131"/>
      <c r="K106" s="108"/>
      <c r="L106" s="108"/>
      <c r="M106" s="109">
        <f>SUM(E106+F106)</f>
        <v>0</v>
      </c>
      <c r="AJ106" s="206"/>
      <c r="AK106" s="205"/>
      <c r="AL106" s="205">
        <f>AJ105*1.5%</f>
        <v>0</v>
      </c>
      <c r="AM106" s="207"/>
    </row>
    <row r="107" spans="1:39">
      <c r="A107" s="128"/>
      <c r="B107" s="135" t="s">
        <v>94</v>
      </c>
      <c r="C107" s="136">
        <v>0</v>
      </c>
      <c r="D107" s="106">
        <v>0</v>
      </c>
      <c r="E107" s="106">
        <v>0</v>
      </c>
      <c r="F107" s="106">
        <v>0</v>
      </c>
      <c r="G107" s="105">
        <f t="shared" si="19"/>
        <v>0</v>
      </c>
      <c r="H107" s="107" t="e">
        <f t="shared" si="20"/>
        <v>#DIV/0!</v>
      </c>
      <c r="I107" s="105">
        <f>(C107-G107)</f>
        <v>0</v>
      </c>
      <c r="J107" s="135"/>
      <c r="K107" s="108"/>
      <c r="L107" s="108"/>
      <c r="M107" s="109">
        <f>SUM(E107+F107)</f>
        <v>0</v>
      </c>
      <c r="AJ107" s="206"/>
      <c r="AK107" s="205">
        <f>AJ105*3%</f>
        <v>0</v>
      </c>
      <c r="AL107" s="207"/>
      <c r="AM107" s="207"/>
    </row>
    <row r="108" spans="1:39">
      <c r="A108" s="128"/>
      <c r="B108" s="277" t="s">
        <v>170</v>
      </c>
      <c r="C108" s="136"/>
      <c r="D108" s="106"/>
      <c r="E108" s="106"/>
      <c r="F108" s="106"/>
      <c r="G108" s="105"/>
      <c r="H108" s="107"/>
      <c r="I108" s="105"/>
      <c r="J108" s="275">
        <f>SUM(C109:C111)</f>
        <v>0</v>
      </c>
      <c r="K108" s="276">
        <f>SUM(M109:M111)</f>
        <v>0</v>
      </c>
      <c r="L108" s="276">
        <f>K108*$F$4</f>
        <v>0</v>
      </c>
      <c r="M108" s="109"/>
      <c r="AJ108" s="206"/>
      <c r="AK108" s="205"/>
      <c r="AL108" s="207"/>
      <c r="AM108" s="207"/>
    </row>
    <row r="109" spans="1:39">
      <c r="A109" s="128"/>
      <c r="B109" s="133" t="s">
        <v>108</v>
      </c>
      <c r="C109" s="130">
        <v>0</v>
      </c>
      <c r="D109" s="106">
        <v>0</v>
      </c>
      <c r="E109" s="106">
        <v>0</v>
      </c>
      <c r="F109" s="106">
        <v>0</v>
      </c>
      <c r="G109" s="105">
        <f t="shared" ref="G109:G111" si="21">D109+E109+F109</f>
        <v>0</v>
      </c>
      <c r="H109" s="107" t="e">
        <f t="shared" ref="H109:H111" si="22">(G109/C109)</f>
        <v>#DIV/0!</v>
      </c>
      <c r="I109" s="105">
        <f>(C109-G109)</f>
        <v>0</v>
      </c>
      <c r="J109" s="133"/>
      <c r="K109" s="108"/>
      <c r="L109" s="108"/>
      <c r="M109" s="109">
        <f>SUM(E109+F109)</f>
        <v>0</v>
      </c>
      <c r="AJ109" s="205">
        <v>0</v>
      </c>
      <c r="AK109" s="207"/>
      <c r="AL109" s="207"/>
      <c r="AM109" s="205">
        <f>AJ109-(AL110+AK111)</f>
        <v>0</v>
      </c>
    </row>
    <row r="110" spans="1:39">
      <c r="A110" s="128"/>
      <c r="B110" s="131" t="s">
        <v>104</v>
      </c>
      <c r="C110" s="132">
        <v>0</v>
      </c>
      <c r="D110" s="106">
        <v>0</v>
      </c>
      <c r="E110" s="106">
        <v>0</v>
      </c>
      <c r="F110" s="106">
        <v>0</v>
      </c>
      <c r="G110" s="105">
        <f t="shared" si="21"/>
        <v>0</v>
      </c>
      <c r="H110" s="107" t="e">
        <f t="shared" si="22"/>
        <v>#DIV/0!</v>
      </c>
      <c r="I110" s="105">
        <f>(C110-G110)</f>
        <v>0</v>
      </c>
      <c r="J110" s="131"/>
      <c r="K110" s="108"/>
      <c r="L110" s="108"/>
      <c r="M110" s="109">
        <f>SUM(E110+F110)</f>
        <v>0</v>
      </c>
      <c r="AJ110" s="206"/>
      <c r="AK110" s="205"/>
      <c r="AL110" s="205">
        <f>AJ109*1.5%</f>
        <v>0</v>
      </c>
      <c r="AM110" s="207"/>
    </row>
    <row r="111" spans="1:39">
      <c r="A111" s="128"/>
      <c r="B111" s="135" t="s">
        <v>94</v>
      </c>
      <c r="C111" s="136">
        <v>0</v>
      </c>
      <c r="D111" s="106">
        <v>0</v>
      </c>
      <c r="E111" s="106">
        <v>0</v>
      </c>
      <c r="F111" s="106">
        <v>0</v>
      </c>
      <c r="G111" s="105">
        <f t="shared" si="21"/>
        <v>0</v>
      </c>
      <c r="H111" s="107" t="e">
        <f t="shared" si="22"/>
        <v>#DIV/0!</v>
      </c>
      <c r="I111" s="105">
        <f>(C111-G111)</f>
        <v>0</v>
      </c>
      <c r="J111" s="135"/>
      <c r="K111" s="108"/>
      <c r="L111" s="108"/>
      <c r="M111" s="109">
        <f>SUM(E111+F111)</f>
        <v>0</v>
      </c>
      <c r="AJ111" s="206"/>
      <c r="AK111" s="205">
        <f>AJ109*3%</f>
        <v>0</v>
      </c>
      <c r="AL111" s="207"/>
      <c r="AM111" s="207"/>
    </row>
    <row r="112" spans="1:39">
      <c r="A112" s="128"/>
      <c r="B112" s="270" t="s">
        <v>177</v>
      </c>
      <c r="C112" s="267"/>
      <c r="D112" s="268"/>
      <c r="E112" s="268"/>
      <c r="F112" s="268"/>
      <c r="G112" s="268"/>
      <c r="H112" s="269"/>
      <c r="I112" s="268"/>
      <c r="J112" s="271">
        <f>SUM(J8:J111)</f>
        <v>0</v>
      </c>
      <c r="K112" s="271">
        <f>SUM(K8:K111)</f>
        <v>0</v>
      </c>
      <c r="L112" s="271">
        <f>SUM(L8:L111)</f>
        <v>0</v>
      </c>
      <c r="M112" s="268"/>
      <c r="AJ112" s="206"/>
      <c r="AK112" s="205"/>
      <c r="AL112" s="207"/>
      <c r="AM112" s="207"/>
    </row>
    <row r="113" spans="1:39" s="102" customFormat="1">
      <c r="A113" s="134"/>
      <c r="B113" s="135"/>
      <c r="C113" s="136"/>
      <c r="D113" s="110"/>
      <c r="E113" s="110"/>
      <c r="F113" s="110"/>
      <c r="G113" s="110"/>
      <c r="H113" s="107"/>
      <c r="I113" s="110"/>
      <c r="J113" s="135"/>
      <c r="K113" s="111"/>
      <c r="L113" s="266"/>
      <c r="M113" s="110"/>
      <c r="AJ113" s="206"/>
      <c r="AK113" s="205"/>
      <c r="AL113" s="207"/>
      <c r="AM113" s="207"/>
    </row>
    <row r="114" spans="1:39" s="102" customFormat="1">
      <c r="A114" s="134"/>
      <c r="B114" s="137" t="s">
        <v>43</v>
      </c>
      <c r="C114" s="136"/>
      <c r="D114" s="110"/>
      <c r="E114" s="110"/>
      <c r="F114" s="110"/>
      <c r="G114" s="110"/>
      <c r="H114" s="107"/>
      <c r="I114" s="110"/>
      <c r="J114" s="137"/>
      <c r="K114" s="111"/>
      <c r="L114" s="111"/>
      <c r="M114" s="110"/>
      <c r="AJ114" s="206"/>
      <c r="AK114" s="205"/>
      <c r="AL114" s="207"/>
      <c r="AM114" s="207"/>
    </row>
    <row r="115" spans="1:39">
      <c r="A115" s="128">
        <v>1</v>
      </c>
      <c r="B115" s="129"/>
      <c r="C115" s="130">
        <v>0</v>
      </c>
      <c r="D115" s="106">
        <v>0</v>
      </c>
      <c r="E115" s="106">
        <v>0</v>
      </c>
      <c r="F115" s="106">
        <v>0</v>
      </c>
      <c r="G115" s="105">
        <f t="shared" ref="G115:G118" si="23">D115+E115+F115</f>
        <v>0</v>
      </c>
      <c r="H115" s="107" t="e">
        <f t="shared" si="3"/>
        <v>#DIV/0!</v>
      </c>
      <c r="I115" s="105">
        <f t="shared" si="4"/>
        <v>0</v>
      </c>
      <c r="J115" s="275">
        <f>SUM(C115)</f>
        <v>0</v>
      </c>
      <c r="K115" s="276">
        <f>SUM(M115)</f>
        <v>0</v>
      </c>
      <c r="L115" s="276">
        <f>K115*$F$4</f>
        <v>0</v>
      </c>
      <c r="M115" s="109">
        <f t="shared" si="6"/>
        <v>0</v>
      </c>
      <c r="AJ115" s="205">
        <v>0</v>
      </c>
      <c r="AK115" s="205"/>
      <c r="AL115" s="205"/>
      <c r="AM115" s="205"/>
    </row>
    <row r="116" spans="1:39">
      <c r="A116" s="128">
        <v>2</v>
      </c>
      <c r="B116" s="131"/>
      <c r="C116" s="132">
        <v>0</v>
      </c>
      <c r="D116" s="106">
        <v>0</v>
      </c>
      <c r="E116" s="106">
        <v>0</v>
      </c>
      <c r="F116" s="106">
        <v>0</v>
      </c>
      <c r="G116" s="105">
        <f t="shared" si="23"/>
        <v>0</v>
      </c>
      <c r="H116" s="107" t="e">
        <f t="shared" si="3"/>
        <v>#DIV/0!</v>
      </c>
      <c r="I116" s="105">
        <f t="shared" si="4"/>
        <v>0</v>
      </c>
      <c r="J116" s="275">
        <f t="shared" ref="J116:J118" si="24">SUM(C116)</f>
        <v>0</v>
      </c>
      <c r="K116" s="276">
        <f t="shared" ref="K116:K118" si="25">SUM(M116)</f>
        <v>0</v>
      </c>
      <c r="L116" s="276">
        <f t="shared" ref="L116:L118" si="26">K116*$F$4</f>
        <v>0</v>
      </c>
      <c r="M116" s="109">
        <f t="shared" si="6"/>
        <v>0</v>
      </c>
      <c r="AJ116" s="205">
        <v>0</v>
      </c>
      <c r="AK116" s="205"/>
      <c r="AL116" s="205"/>
      <c r="AM116" s="207"/>
    </row>
    <row r="117" spans="1:39">
      <c r="A117" s="128">
        <v>3</v>
      </c>
      <c r="B117" s="135"/>
      <c r="C117" s="132">
        <v>0</v>
      </c>
      <c r="D117" s="106">
        <v>0</v>
      </c>
      <c r="E117" s="106">
        <v>0</v>
      </c>
      <c r="F117" s="106">
        <v>0</v>
      </c>
      <c r="G117" s="105">
        <f t="shared" si="23"/>
        <v>0</v>
      </c>
      <c r="H117" s="107" t="e">
        <f t="shared" si="3"/>
        <v>#DIV/0!</v>
      </c>
      <c r="I117" s="105">
        <f t="shared" si="4"/>
        <v>0</v>
      </c>
      <c r="J117" s="275">
        <f t="shared" si="24"/>
        <v>0</v>
      </c>
      <c r="K117" s="276">
        <f t="shared" si="25"/>
        <v>0</v>
      </c>
      <c r="L117" s="276">
        <f t="shared" si="26"/>
        <v>0</v>
      </c>
      <c r="M117" s="109">
        <f t="shared" si="6"/>
        <v>0</v>
      </c>
      <c r="AJ117" s="205">
        <v>0</v>
      </c>
      <c r="AK117" s="205"/>
      <c r="AL117" s="205"/>
      <c r="AM117" s="207"/>
    </row>
    <row r="118" spans="1:39">
      <c r="A118" s="128">
        <v>4</v>
      </c>
      <c r="B118" s="129"/>
      <c r="C118" s="130">
        <v>0</v>
      </c>
      <c r="D118" s="106">
        <v>0</v>
      </c>
      <c r="E118" s="106">
        <v>0</v>
      </c>
      <c r="F118" s="106">
        <v>0</v>
      </c>
      <c r="G118" s="105">
        <f t="shared" si="23"/>
        <v>0</v>
      </c>
      <c r="H118" s="107" t="e">
        <f t="shared" si="3"/>
        <v>#DIV/0!</v>
      </c>
      <c r="I118" s="105">
        <f t="shared" si="4"/>
        <v>0</v>
      </c>
      <c r="J118" s="275">
        <f t="shared" si="24"/>
        <v>0</v>
      </c>
      <c r="K118" s="276">
        <f t="shared" si="25"/>
        <v>0</v>
      </c>
      <c r="L118" s="276">
        <f t="shared" si="26"/>
        <v>0</v>
      </c>
      <c r="M118" s="109">
        <f t="shared" si="6"/>
        <v>0</v>
      </c>
      <c r="AJ118" s="205">
        <v>0</v>
      </c>
      <c r="AK118" s="205"/>
      <c r="AL118" s="205"/>
      <c r="AM118" s="207"/>
    </row>
    <row r="119" spans="1:39">
      <c r="A119" s="128"/>
      <c r="B119" s="133"/>
      <c r="C119" s="130"/>
      <c r="D119" s="110"/>
      <c r="E119" s="110"/>
      <c r="F119" s="110"/>
      <c r="G119" s="110"/>
      <c r="H119" s="138"/>
      <c r="I119" s="110"/>
      <c r="J119" s="133"/>
      <c r="K119" s="111"/>
      <c r="L119" s="111"/>
      <c r="M119" s="110"/>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205"/>
      <c r="AK119" s="205"/>
      <c r="AL119" s="205"/>
      <c r="AM119" s="207"/>
    </row>
    <row r="120" spans="1:39">
      <c r="A120" s="139"/>
      <c r="B120" s="118" t="s">
        <v>45</v>
      </c>
      <c r="C120" s="140">
        <f>SUM(C7:C119)</f>
        <v>0</v>
      </c>
      <c r="D120" s="117">
        <f>SUM(D7:D119)</f>
        <v>0</v>
      </c>
      <c r="E120" s="117">
        <f>SUM(E7:E119)</f>
        <v>0</v>
      </c>
      <c r="F120" s="117">
        <f>SUM(F7:F119)</f>
        <v>0</v>
      </c>
      <c r="G120" s="112">
        <f>SUM(G7:G119)</f>
        <v>0</v>
      </c>
      <c r="H120" s="113" t="e">
        <f>G120/C120</f>
        <v>#DIV/0!</v>
      </c>
      <c r="I120" s="114">
        <f>SUM(I7:I119)</f>
        <v>0</v>
      </c>
      <c r="J120" s="140">
        <f>SUM(J112:J119)</f>
        <v>0</v>
      </c>
      <c r="K120" s="140">
        <f>SUM(K112:K119)</f>
        <v>0</v>
      </c>
      <c r="L120" s="140">
        <f>SUM(L112:L119)</f>
        <v>0</v>
      </c>
      <c r="M120" s="115">
        <f>SUM(M7:M119)</f>
        <v>0</v>
      </c>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208">
        <f>SUM(AJ7:AJ119)</f>
        <v>0</v>
      </c>
      <c r="AK120" s="208">
        <f>SUM(AK7:AK119)</f>
        <v>0</v>
      </c>
      <c r="AL120" s="208">
        <f>SUM(AL7:AL119)</f>
        <v>0</v>
      </c>
      <c r="AM120" s="208">
        <f>SUM(AM7:AM119)</f>
        <v>0</v>
      </c>
    </row>
    <row r="121" spans="1:39" ht="23.25" customHeight="1" thickBot="1">
      <c r="A121" s="310" t="s">
        <v>128</v>
      </c>
      <c r="B121" s="310"/>
      <c r="C121" s="183">
        <v>0</v>
      </c>
      <c r="D121" s="116"/>
      <c r="E121" s="116"/>
      <c r="F121" s="116"/>
      <c r="G121" s="116"/>
      <c r="H121" s="184"/>
      <c r="I121" s="185">
        <f t="shared" ref="I121:M121" si="27">I120*$F$4</f>
        <v>0</v>
      </c>
      <c r="J121" s="183">
        <f>J120*6.375%</f>
        <v>0</v>
      </c>
      <c r="K121" s="183">
        <f t="shared" ref="K121" si="28">K120*6.375%</f>
        <v>0</v>
      </c>
      <c r="L121" s="183"/>
      <c r="M121" s="185">
        <f t="shared" si="27"/>
        <v>0</v>
      </c>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209">
        <f>AJ120*$F$4</f>
        <v>0</v>
      </c>
      <c r="AK121" s="209">
        <f>AK120*$F$4</f>
        <v>0</v>
      </c>
      <c r="AL121" s="209">
        <f>AL120*$F$4</f>
        <v>0</v>
      </c>
      <c r="AM121" s="209">
        <f>AM120*$F$4</f>
        <v>0</v>
      </c>
    </row>
    <row r="122" spans="1:39" ht="13.5" thickTop="1">
      <c r="A122" s="186"/>
      <c r="B122" s="187" t="s">
        <v>46</v>
      </c>
      <c r="C122" s="188">
        <f>C120+C121</f>
        <v>0</v>
      </c>
      <c r="D122" s="189"/>
      <c r="E122" s="189"/>
      <c r="F122" s="189"/>
      <c r="G122" s="189"/>
      <c r="H122" s="190"/>
      <c r="I122" s="191">
        <f t="shared" ref="I122:M122" si="29">SUM(I120:I121)</f>
        <v>0</v>
      </c>
      <c r="J122" s="188">
        <f>SUM(J120:J121)</f>
        <v>0</v>
      </c>
      <c r="K122" s="188">
        <f t="shared" ref="K122:L122" si="30">SUM(K120:K121)</f>
        <v>0</v>
      </c>
      <c r="L122" s="188">
        <f t="shared" si="30"/>
        <v>0</v>
      </c>
      <c r="M122" s="214">
        <f t="shared" si="29"/>
        <v>0</v>
      </c>
      <c r="N122" s="302" t="s">
        <v>77</v>
      </c>
      <c r="O122" s="30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0">
        <f>SUM(AJ120:AJ121)</f>
        <v>0</v>
      </c>
      <c r="AK122" s="210">
        <f>SUM(AK120:AK121)</f>
        <v>0</v>
      </c>
      <c r="AL122" s="210">
        <f>SUM(AL120:AL121)</f>
        <v>0</v>
      </c>
      <c r="AM122" s="210">
        <f>SUM(AM120:AM121)</f>
        <v>0</v>
      </c>
    </row>
    <row r="123" spans="1:39">
      <c r="A123" s="39"/>
      <c r="B123" s="40"/>
      <c r="C123" s="39"/>
      <c r="D123" s="39"/>
      <c r="E123" s="39"/>
      <c r="F123" s="39"/>
      <c r="G123" s="39"/>
      <c r="H123" s="39"/>
      <c r="I123" s="39"/>
      <c r="J123" s="40"/>
      <c r="K123" s="39"/>
      <c r="L123" s="39"/>
      <c r="M123" s="39"/>
      <c r="N123" s="303"/>
      <c r="O123" s="30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1"/>
      <c r="AK123" s="211"/>
      <c r="AL123" s="211"/>
      <c r="AM123" s="211"/>
    </row>
    <row r="124" spans="1:39" ht="33" customHeight="1">
      <c r="A124" s="39"/>
      <c r="B124" s="40"/>
      <c r="C124" s="39"/>
      <c r="D124" s="39"/>
      <c r="E124" s="39"/>
      <c r="F124" s="39"/>
      <c r="G124" s="39"/>
      <c r="H124" s="31"/>
      <c r="I124" s="192"/>
      <c r="J124" s="40"/>
      <c r="K124" s="39"/>
      <c r="L124" s="39"/>
      <c r="M124" s="39"/>
      <c r="N124" s="303"/>
      <c r="O124" s="30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39"/>
      <c r="AK124" s="39"/>
      <c r="AL124" s="39"/>
      <c r="AM124" s="39"/>
    </row>
    <row r="125" spans="1:39">
      <c r="A125" s="304" t="s">
        <v>105</v>
      </c>
      <c r="B125" s="304"/>
      <c r="J125" s="253"/>
    </row>
    <row r="126" spans="1:39">
      <c r="A126" s="305" t="s">
        <v>47</v>
      </c>
      <c r="B126" s="305"/>
      <c r="H126" s="36" t="s">
        <v>59</v>
      </c>
      <c r="J126" s="254"/>
    </row>
    <row r="127" spans="1:39">
      <c r="A127" s="306" t="s">
        <v>48</v>
      </c>
      <c r="B127" s="306"/>
      <c r="C127" s="141"/>
      <c r="J127" s="255"/>
      <c r="AJ127" s="141"/>
      <c r="AK127" s="142"/>
      <c r="AL127" s="143"/>
    </row>
    <row r="128" spans="1:39">
      <c r="A128" s="273" t="s">
        <v>178</v>
      </c>
      <c r="B128" s="274"/>
      <c r="J128" s="274"/>
    </row>
    <row r="129" spans="2:10">
      <c r="B129" s="21" t="s">
        <v>106</v>
      </c>
      <c r="C129" s="144">
        <f>C120*3%</f>
        <v>0</v>
      </c>
      <c r="J129" s="21"/>
    </row>
    <row r="130" spans="2:10">
      <c r="B130" s="21" t="s">
        <v>107</v>
      </c>
      <c r="C130" s="43">
        <f>C11+C15+C19+C23+C27+C31+C35+C39+C43+C47+C51+C55+C59+C63+C67+C71+C75+C79</f>
        <v>0</v>
      </c>
      <c r="J130" s="21"/>
    </row>
    <row r="131" spans="2:10">
      <c r="B131" s="21"/>
      <c r="J131" s="21"/>
    </row>
  </sheetData>
  <mergeCells count="7">
    <mergeCell ref="N122:O124"/>
    <mergeCell ref="A125:B125"/>
    <mergeCell ref="A126:B126"/>
    <mergeCell ref="A127:B127"/>
    <mergeCell ref="B2:D3"/>
    <mergeCell ref="D4:E4"/>
    <mergeCell ref="A121:B121"/>
  </mergeCells>
  <pageMargins left="0.39" right="0.22" top="0.26" bottom="0.36" header="0.17" footer="0.17"/>
  <pageSetup orientation="landscape" r:id="rId1"/>
  <headerFooter alignWithMargins="0">
    <oddFooter>&amp;F&amp;RPage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APP AND CERTIFICATE FOR PAY</vt:lpstr>
      <vt:lpstr>CO Summary</vt:lpstr>
      <vt:lpstr>CO Log</vt:lpstr>
      <vt:lpstr>Pay App 1</vt:lpstr>
      <vt:lpstr>'CO Log'!Print_Area</vt:lpstr>
      <vt:lpstr>'CO Summary'!Print_Area</vt:lpstr>
      <vt:lpstr>'Pay App 1'!Print_Area</vt:lpstr>
    </vt:vector>
  </TitlesOfParts>
  <Company>New Mexico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Looney</dc:creator>
  <cp:lastModifiedBy>Olga Holguin</cp:lastModifiedBy>
  <cp:lastPrinted>2012-06-19T20:24:47Z</cp:lastPrinted>
  <dcterms:created xsi:type="dcterms:W3CDTF">2002-10-03T19:56:37Z</dcterms:created>
  <dcterms:modified xsi:type="dcterms:W3CDTF">2020-05-08T20:44:33Z</dcterms:modified>
</cp:coreProperties>
</file>